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ЭтаКнига"/>
  <mc:AlternateContent xmlns:mc="http://schemas.openxmlformats.org/markup-compatibility/2006">
    <mc:Choice Requires="x15">
      <x15ac:absPath xmlns:x15ac="http://schemas.microsoft.com/office/spreadsheetml/2010/11/ac" url="K:\ПРОЕКТНОЕ УПРАВЛЕНИЕ\ИНВЕСТИЦИИ 2021\РЕЕСТР ИНВЕСТИЦИОННЫХ ПРОЕКТОВ\2024 год\1 квартал 2024\"/>
    </mc:Choice>
  </mc:AlternateContent>
  <xr:revisionPtr revIDLastSave="0" documentId="13_ncr:1_{AD7EF44F-55A3-4D82-81F4-2EB4B100407F}" xr6:coauthVersionLast="44" xr6:coauthVersionMax="44" xr10:uidLastSave="{00000000-0000-0000-0000-000000000000}"/>
  <bookViews>
    <workbookView xWindow="-120" yWindow="-120" windowWidth="21840" windowHeight="13140" tabRatio="825" activeTab="2" xr2:uid="{00000000-000D-0000-FFFF-FFFF00000000}"/>
  </bookViews>
  <sheets>
    <sheet name="Планируемые" sheetId="2" r:id="rId1"/>
    <sheet name="Реализуемые" sheetId="3" r:id="rId2"/>
    <sheet name=" Реализованные" sheetId="11" r:id="rId3"/>
    <sheet name="Лист1" sheetId="12" r:id="rId4"/>
  </sheets>
  <definedNames>
    <definedName name="_xlnm._FilterDatabase" localSheetId="2" hidden="1">' Реализованные'!$A$5:$Z$105</definedName>
    <definedName name="_xlnm._FilterDatabase" localSheetId="0" hidden="1">Планируемые!$A$5:$AA$60</definedName>
    <definedName name="_xlnm._FilterDatabase" localSheetId="1" hidden="1">Реализуемые!$A$5:$Y$49</definedName>
    <definedName name="_xlnm.Print_Titles" localSheetId="2">' Реализованные'!$2:$5</definedName>
    <definedName name="_xlnm.Print_Area" localSheetId="2">' Реализованные'!$A$1:$Z$105</definedName>
    <definedName name="_xlnm.Print_Area" localSheetId="1">Реализуемые!$A$1:$AA$49,Реализуемые!#REF!</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45" i="3" l="1"/>
  <c r="F44" i="3"/>
  <c r="F43" i="3"/>
  <c r="F42" i="3"/>
  <c r="F41" i="3"/>
  <c r="K40" i="3"/>
  <c r="F40" i="3" s="1"/>
  <c r="F46" i="3"/>
  <c r="K104" i="11" l="1"/>
  <c r="F104" i="11" s="1"/>
  <c r="L104" i="11"/>
  <c r="F38" i="3" l="1"/>
  <c r="L25" i="3"/>
  <c r="L6" i="3"/>
  <c r="F81" i="11" l="1"/>
  <c r="F80" i="11"/>
  <c r="E105" i="11" l="1"/>
  <c r="D20" i="12" l="1"/>
  <c r="D17" i="12"/>
  <c r="D16" i="12"/>
  <c r="D13" i="12"/>
  <c r="D12" i="12"/>
  <c r="D11" i="12"/>
  <c r="D10" i="12"/>
  <c r="D9" i="12"/>
  <c r="D8" i="12"/>
  <c r="D7" i="12"/>
  <c r="D6" i="12"/>
  <c r="C23" i="12"/>
  <c r="C22" i="12"/>
  <c r="C21" i="12"/>
  <c r="C20" i="12"/>
  <c r="C18" i="12"/>
  <c r="C17" i="12"/>
  <c r="C16" i="12"/>
  <c r="C14" i="12"/>
  <c r="C13" i="12"/>
  <c r="C12" i="12"/>
  <c r="C11" i="12"/>
  <c r="C10" i="12"/>
  <c r="C9" i="12"/>
  <c r="C8" i="12"/>
  <c r="C7" i="12"/>
  <c r="C6" i="12"/>
  <c r="B21" i="12"/>
  <c r="B20" i="12"/>
  <c r="B18" i="12"/>
  <c r="B17" i="12"/>
  <c r="B16" i="12"/>
  <c r="B14" i="12"/>
  <c r="B13" i="12"/>
  <c r="B12" i="12"/>
  <c r="B11" i="12"/>
  <c r="B10" i="12"/>
  <c r="B9" i="12"/>
  <c r="B8" i="12"/>
  <c r="B7" i="12"/>
  <c r="B6" i="12"/>
  <c r="F88" i="11" l="1"/>
  <c r="F87" i="11"/>
  <c r="F85" i="11"/>
  <c r="F84" i="11"/>
  <c r="F83" i="11"/>
  <c r="F93" i="11"/>
  <c r="F92" i="11"/>
  <c r="F91" i="11"/>
  <c r="F90" i="11"/>
  <c r="F89" i="11"/>
  <c r="F97" i="11"/>
  <c r="L96" i="11"/>
  <c r="F96" i="11"/>
  <c r="L95" i="11"/>
  <c r="F95" i="11"/>
  <c r="K94" i="11"/>
  <c r="L94" i="11" s="1"/>
  <c r="F98" i="11"/>
  <c r="F101" i="11"/>
  <c r="F100" i="11"/>
  <c r="E49" i="3"/>
  <c r="F94" i="11" l="1"/>
  <c r="F47" i="3"/>
  <c r="F23" i="3" l="1"/>
  <c r="F22" i="3"/>
  <c r="F21" i="3"/>
  <c r="F20" i="3"/>
  <c r="F19" i="3"/>
  <c r="F18" i="3"/>
  <c r="F17" i="3"/>
  <c r="F16" i="3"/>
  <c r="F15" i="3"/>
  <c r="F14" i="3"/>
  <c r="F13" i="3"/>
  <c r="F12" i="3"/>
  <c r="L11" i="3"/>
  <c r="L49" i="3" s="1"/>
  <c r="F11" i="3"/>
  <c r="F12" i="2" l="1"/>
  <c r="F27" i="2" l="1"/>
  <c r="F26" i="2"/>
  <c r="F24" i="2"/>
  <c r="F17" i="2"/>
  <c r="F18" i="2"/>
  <c r="F19" i="2"/>
  <c r="F20" i="2"/>
  <c r="F21" i="2"/>
  <c r="F22" i="2"/>
  <c r="F23" i="2"/>
  <c r="F16" i="2"/>
  <c r="F15" i="2"/>
  <c r="F14" i="2"/>
  <c r="F13" i="2"/>
  <c r="F79" i="11" l="1"/>
  <c r="F78" i="11"/>
  <c r="K48" i="3" l="1"/>
  <c r="F48" i="3" l="1"/>
  <c r="F11" i="2"/>
  <c r="L76" i="11" l="1"/>
  <c r="L105" i="11" s="1"/>
  <c r="F76" i="11"/>
  <c r="F37" i="3" l="1"/>
  <c r="F36" i="3"/>
  <c r="F35" i="3"/>
  <c r="F26" i="3"/>
  <c r="F25" i="3"/>
  <c r="L60" i="2" l="1"/>
  <c r="E60" i="2"/>
  <c r="E23" i="12" l="1"/>
  <c r="E22" i="12"/>
  <c r="E19" i="12"/>
  <c r="E15" i="12"/>
  <c r="B4" i="12"/>
  <c r="E7" i="12" l="1"/>
  <c r="E18" i="12"/>
  <c r="E11" i="12"/>
  <c r="E14" i="12"/>
  <c r="E8" i="12"/>
  <c r="E12" i="12"/>
  <c r="E9" i="12"/>
  <c r="E16" i="12"/>
  <c r="E20" i="12"/>
  <c r="E6" i="12"/>
  <c r="E13" i="12"/>
  <c r="D4" i="12"/>
  <c r="E10" i="12"/>
  <c r="E17" i="12"/>
  <c r="E21" i="12"/>
  <c r="C4" i="12"/>
  <c r="E24" i="12" l="1"/>
  <c r="F11" i="12" s="1"/>
  <c r="E4" i="12"/>
  <c r="F8" i="12" l="1"/>
  <c r="F13" i="12"/>
  <c r="F18" i="12"/>
  <c r="F23" i="12"/>
  <c r="F19" i="12"/>
  <c r="F10" i="12"/>
  <c r="F6" i="12"/>
  <c r="F9" i="12"/>
  <c r="F7" i="12"/>
  <c r="F21" i="12"/>
  <c r="F15" i="12"/>
  <c r="F20" i="12"/>
  <c r="F22" i="12"/>
  <c r="F16" i="12"/>
  <c r="F14" i="12"/>
  <c r="F12" i="12"/>
  <c r="F17" i="12"/>
  <c r="D5" i="12"/>
  <c r="B5" i="12"/>
  <c r="C5" i="12"/>
  <c r="F24" i="12" l="1"/>
  <c r="F75" i="11"/>
  <c r="F6" i="3" l="1"/>
  <c r="F74" i="11" l="1"/>
  <c r="K32" i="3" l="1"/>
  <c r="F73" i="11"/>
  <c r="F70" i="11"/>
  <c r="F71" i="11"/>
  <c r="F72" i="11"/>
  <c r="F32" i="3" l="1"/>
  <c r="F34" i="3"/>
  <c r="F68" i="11" l="1"/>
  <c r="F65" i="11"/>
  <c r="F66" i="11"/>
  <c r="F67" i="11"/>
  <c r="F63" i="11"/>
  <c r="F64" i="11"/>
  <c r="F27" i="3"/>
  <c r="M40" i="2" l="1"/>
  <c r="F62" i="11" l="1"/>
  <c r="F58" i="11" l="1"/>
  <c r="F59" i="11"/>
  <c r="F60" i="11"/>
  <c r="F61" i="11"/>
  <c r="F7" i="3" l="1"/>
  <c r="F8" i="3"/>
  <c r="F9" i="3"/>
  <c r="F10" i="3"/>
  <c r="F24" i="3"/>
  <c r="M7" i="3" l="1"/>
  <c r="M49" i="3" s="1"/>
  <c r="F59" i="2" l="1"/>
  <c r="K31" i="2" l="1"/>
  <c r="M34" i="2"/>
  <c r="K34" i="2"/>
  <c r="M58" i="2"/>
  <c r="K58" i="2"/>
  <c r="F57" i="2"/>
  <c r="M42" i="2"/>
  <c r="K42" i="2"/>
  <c r="K60" i="2" l="1"/>
  <c r="F58" i="2"/>
  <c r="M31" i="2"/>
  <c r="B2" i="12" l="1"/>
  <c r="F56" i="2"/>
  <c r="F55" i="2"/>
  <c r="F54" i="2"/>
  <c r="F53" i="2"/>
  <c r="F52" i="2"/>
  <c r="F50" i="2"/>
  <c r="F49" i="2"/>
  <c r="F48" i="2"/>
  <c r="F47" i="2"/>
  <c r="F46" i="2"/>
  <c r="F45" i="2"/>
  <c r="F44" i="2"/>
  <c r="F43" i="2"/>
  <c r="F42" i="2"/>
  <c r="F41" i="2"/>
  <c r="F40" i="2"/>
  <c r="F39" i="2"/>
  <c r="F38" i="2"/>
  <c r="F37" i="2"/>
  <c r="F36" i="2"/>
  <c r="F35" i="2"/>
  <c r="F34" i="2"/>
  <c r="F33" i="2"/>
  <c r="F32" i="2"/>
  <c r="F31" i="2"/>
  <c r="F30" i="2"/>
  <c r="F29" i="2"/>
  <c r="F10" i="2"/>
  <c r="F9" i="2"/>
  <c r="F8" i="2"/>
  <c r="F51" i="2"/>
  <c r="F7" i="2"/>
  <c r="F6" i="2"/>
  <c r="F52" i="11" l="1"/>
  <c r="F57" i="11"/>
  <c r="F56" i="11"/>
  <c r="F55" i="11"/>
  <c r="F54" i="11"/>
  <c r="F53" i="11"/>
  <c r="F51" i="11" l="1"/>
  <c r="F50" i="11"/>
  <c r="F49" i="11" l="1"/>
  <c r="F48" i="11"/>
  <c r="F47" i="11"/>
  <c r="F46" i="11"/>
  <c r="F45" i="11"/>
  <c r="F44" i="11"/>
  <c r="F43" i="11"/>
  <c r="F42" i="11"/>
  <c r="F41" i="11"/>
  <c r="M47" i="2" l="1"/>
  <c r="M46" i="2"/>
  <c r="M44" i="2"/>
  <c r="M60" i="2" l="1"/>
  <c r="F40" i="11"/>
  <c r="F39" i="11"/>
  <c r="F38" i="11"/>
  <c r="F37" i="11"/>
  <c r="F36" i="11"/>
  <c r="F35" i="11"/>
  <c r="F34" i="11"/>
  <c r="F33" i="11"/>
  <c r="F32" i="11"/>
  <c r="F31" i="11"/>
  <c r="F30" i="11"/>
  <c r="F29" i="11"/>
  <c r="F24" i="11"/>
  <c r="F23" i="11"/>
  <c r="F22" i="11"/>
  <c r="F21" i="11"/>
  <c r="F20" i="11"/>
  <c r="F19" i="11"/>
  <c r="F18" i="11"/>
  <c r="F17" i="11"/>
  <c r="F16" i="11"/>
  <c r="F15" i="11"/>
  <c r="F14" i="11"/>
  <c r="F13" i="11"/>
  <c r="F12" i="11"/>
  <c r="F11" i="11"/>
  <c r="K10" i="11"/>
  <c r="F10" i="11" s="1"/>
  <c r="K9" i="11"/>
  <c r="F9" i="11" s="1"/>
  <c r="K8" i="11"/>
  <c r="F8" i="11" s="1"/>
  <c r="K7" i="11"/>
  <c r="F7" i="11" s="1"/>
  <c r="K6" i="11"/>
  <c r="K105" i="11" s="1"/>
  <c r="D2" i="12" l="1"/>
  <c r="K49" i="3"/>
  <c r="C2" i="12" s="1"/>
  <c r="F49" i="3"/>
  <c r="F6" i="11"/>
  <c r="F105" i="11" s="1"/>
  <c r="E2" i="12" l="1"/>
  <c r="C3" i="12" s="1"/>
  <c r="F60" i="2"/>
  <c r="D3" i="12" l="1"/>
  <c r="B3" i="12"/>
  <c r="E3" i="12" l="1"/>
</calcChain>
</file>

<file path=xl/sharedStrings.xml><?xml version="1.0" encoding="utf-8"?>
<sst xmlns="http://schemas.openxmlformats.org/spreadsheetml/2006/main" count="3347" uniqueCount="1168">
  <si>
    <t>№ п/п</t>
  </si>
  <si>
    <t xml:space="preserve">Наименование проекта </t>
  </si>
  <si>
    <t>Описание проекта</t>
  </si>
  <si>
    <t>Кол-во рабочих мест (ед.)</t>
  </si>
  <si>
    <t>Объем налоговых отчислений (тыс. руб./год)</t>
  </si>
  <si>
    <t xml:space="preserve"> Фактическое расположение (место реализации)</t>
  </si>
  <si>
    <t xml:space="preserve">Вид деятельности </t>
  </si>
  <si>
    <t>Финансирование по проекту</t>
  </si>
  <si>
    <t>Цель проекта</t>
  </si>
  <si>
    <t xml:space="preserve">Основные показатели объекта </t>
  </si>
  <si>
    <t>Источники финансирования</t>
  </si>
  <si>
    <t>Государственная поддержка</t>
  </si>
  <si>
    <t>Обеспеченность проекта</t>
  </si>
  <si>
    <t>Координаты</t>
  </si>
  <si>
    <t>Кадастровый номер земельного участка, предназначенного для реализации инвестиционного проекта</t>
  </si>
  <si>
    <t>Застройщик</t>
  </si>
  <si>
    <t>поддержка округа</t>
  </si>
  <si>
    <t>поддержка муниципалитета</t>
  </si>
  <si>
    <t>наличие инвестиционной площадки</t>
  </si>
  <si>
    <t>обеспеченность сырьевой базой</t>
  </si>
  <si>
    <t>обеспеченность инженерными сетями</t>
  </si>
  <si>
    <t>форма поддержки</t>
  </si>
  <si>
    <t>объем поддержки (тыс. рублей)</t>
  </si>
  <si>
    <t>тип площадки (гринфилд, браунфилд)</t>
  </si>
  <si>
    <t>описание площадки, наличие строений, их состояние, площадь</t>
  </si>
  <si>
    <t>Срок реализации проекта (год начала – год окончания)</t>
  </si>
  <si>
    <t>Инвестиционная емкость проекта (тыс. рублей)</t>
  </si>
  <si>
    <t>Собственные средства на реализацию проекта (тыс. рублей)</t>
  </si>
  <si>
    <t>Инициатор (с указанием ИНН, юридического адреса)</t>
  </si>
  <si>
    <t>Ответственный за предоставление информации (контактные данные)</t>
  </si>
  <si>
    <t>Этап/описание этапа</t>
  </si>
  <si>
    <t>Потребность в финансировании (тыс. рублей)</t>
  </si>
  <si>
    <t>Куратор инвестиционного проекта (контактные данные)</t>
  </si>
  <si>
    <t>Благоустройство набережной р. Окуневка пгт. Излучинск Нижневартовского района</t>
  </si>
  <si>
    <t>Нижневартовский район, пгт. Излучинск</t>
  </si>
  <si>
    <t>Нижневартовский район, п .Зайцева Речка</t>
  </si>
  <si>
    <t>Нижневартовский район, п. Ваховск</t>
  </si>
  <si>
    <t>Нижневартовский район, п. Зайцева Речка</t>
  </si>
  <si>
    <t>Нижневартовский район, с. Покур</t>
  </si>
  <si>
    <t>Нижневартовский район, д. Вата</t>
  </si>
  <si>
    <t>2021-2022</t>
  </si>
  <si>
    <t>2022-2023</t>
  </si>
  <si>
    <t>Обеспечение жителей района качественными инженерными сетями</t>
  </si>
  <si>
    <t>Нижневартовский район, пгт.Излучинск</t>
  </si>
  <si>
    <t>Строительство</t>
  </si>
  <si>
    <t>бюджет автономного округа, бюджет района</t>
  </si>
  <si>
    <t>36331,8 (профинансировано на 01.01.2019 - 15 291,1 тыс. руб.; план АИП на 2019 год 21 040,7 тыс. руб.)</t>
  </si>
  <si>
    <t xml:space="preserve">Обеспечение граждан жилыми помещениями. </t>
  </si>
  <si>
    <t xml:space="preserve">средства инвестора </t>
  </si>
  <si>
    <t xml:space="preserve">Нижневартовский район, с. Аган  </t>
  </si>
  <si>
    <t>2021-2023</t>
  </si>
  <si>
    <t>Строительство 2-квартирного жилого дома по ул. Новая, 11 с. Аган</t>
  </si>
  <si>
    <t>средства инвестора</t>
  </si>
  <si>
    <t>Увеличение количества производимого молока</t>
  </si>
  <si>
    <t>Комплексная застройка части планировочного квартала 01.07.01 по ул.Набережная пгт.Излучинск</t>
  </si>
  <si>
    <t xml:space="preserve">Реконструкция кровли коровника в рамках реализации проекта по развитию семейной животноводческой фермы на базе КФХ Сабаев Н.И. </t>
  </si>
  <si>
    <t xml:space="preserve">Приобретение мини цеха по переработке молока в рамках реализации проекта по развитию семейной животноводческой фермы на базе КФХ Сабаев Н.И. </t>
  </si>
  <si>
    <t>Строительство сельскохозяйственного объекта (коровник) в рамках реализации проекта по развитию семейной животноводческой фермы на базе КФХ Сабаев Н.И.</t>
  </si>
  <si>
    <t>Нижневартовский район, с. Большетархово</t>
  </si>
  <si>
    <t>2019-2021</t>
  </si>
  <si>
    <t>Расширение ассортимента  выпускаемой продукции</t>
  </si>
  <si>
    <t xml:space="preserve">Строительство сенохранилища </t>
  </si>
  <si>
    <t xml:space="preserve">Строительство убойного цеха </t>
  </si>
  <si>
    <t>Нижневартовский район, пгт. Новоаганск</t>
  </si>
  <si>
    <t>Эксплуатация</t>
  </si>
  <si>
    <t>бюджет района</t>
  </si>
  <si>
    <t>2018-2021</t>
  </si>
  <si>
    <t xml:space="preserve">Строительство магазина продовольственных и промышленных товаров </t>
  </si>
  <si>
    <t>Нижневартовский район, с.Ларьяк</t>
  </si>
  <si>
    <t>Удовлетворение потребностей населения</t>
  </si>
  <si>
    <t>Нижневартовский район, 10 км. трассы Нижневартовск-Излучинск</t>
  </si>
  <si>
    <t>2019-2023</t>
  </si>
  <si>
    <t>Обеспечение жителей района продукцией животноводства</t>
  </si>
  <si>
    <t xml:space="preserve">Нижневартовский район, п. Зайцева Речка  </t>
  </si>
  <si>
    <t>2020-2023</t>
  </si>
  <si>
    <t xml:space="preserve">Обеспечение жителей района комплектующими к снегоходу "Буран" </t>
  </si>
  <si>
    <t>Развитие материально-технической базы сельскохозяйственного потребительского перерабатывающего кооператива «Нижневартовский РАЙКОП»</t>
  </si>
  <si>
    <t>Расширение производства парфюмерных и косметических средств</t>
  </si>
  <si>
    <t xml:space="preserve">Модернизация цеха  по производству эковаты </t>
  </si>
  <si>
    <t>Обработка отходов бумаги и картона, с целью изготовления эковаты, используемой в строительстве объектов</t>
  </si>
  <si>
    <t>2020-2022</t>
  </si>
  <si>
    <t>Модернизация специализированой техники и приобретение сырья для производства продукции из ягоды, ореха и кедровой шишки</t>
  </si>
  <si>
    <t xml:space="preserve">Модернизация оборудования фермы </t>
  </si>
  <si>
    <t>Замена светильников на ферме, с целью снижения расходов на освещение</t>
  </si>
  <si>
    <t>Строительство 2-х квартирного жилого дома, в с. Варьеган, по ул. Айваседа Мэру д. 8</t>
  </si>
  <si>
    <t>Нижневартовский район, п. Аган</t>
  </si>
  <si>
    <t>2021-2021</t>
  </si>
  <si>
    <t xml:space="preserve">Реконструкция завода по производству бутилированной питьевой воды
</t>
  </si>
  <si>
    <t>Улучшение материально-технической базы. Приобретение портального крана</t>
  </si>
  <si>
    <t>Модернизация кранового пути</t>
  </si>
  <si>
    <t>Модернизация разрывной машины</t>
  </si>
  <si>
    <t>Модернизация установки дробеструйной очистки</t>
  </si>
  <si>
    <t>Модернизация газопровода цеха по антикоррозийному покрытию труб</t>
  </si>
  <si>
    <t xml:space="preserve">Модернизация системы газоанализации на участка малого диаметра цеха по антикоррозийному покрытию труб </t>
  </si>
  <si>
    <t>Улучшение материально-технической базы. Приобретение средств контроля и измерений</t>
  </si>
  <si>
    <t>Модернизация и приобретение производственного оборудования</t>
  </si>
  <si>
    <t>Улучшение материально-технической базы. Приобретение портального крана, для отгрузки нефтепроводных труб</t>
  </si>
  <si>
    <t>Улучшение материально-технической базы. Приобретение комплекса мойки насосно-компрессорных труб и организация участка, для установки мойки.</t>
  </si>
  <si>
    <t>Модернизация кранового пути с целью использования нового крана</t>
  </si>
  <si>
    <t>Модернизация разрывной машины для улучшения результатов гидроиспытаний</t>
  </si>
  <si>
    <t>Модернизация установки дробеструйной очистки нефтеотложений насосно-компрессорных труб</t>
  </si>
  <si>
    <t>Нижневартовский район, Самотлорское месторождение нефти, Нижневартовская база по ремонту труб, строение 1.</t>
  </si>
  <si>
    <t>АО "ТМК Нефтегазсервис-Нижневартовск"</t>
  </si>
  <si>
    <t>Внедрение системы выявления утечек конфиденциальной информации</t>
  </si>
  <si>
    <t>Внедрение системы выявления утечек конфиденциальной информации на предприятии (DLP-система)</t>
  </si>
  <si>
    <t>Строительство помещения для хранения сена</t>
  </si>
  <si>
    <t>Модернизация оборудования общественного питания</t>
  </si>
  <si>
    <t>Обеспечение населения района свежими продуктами питания</t>
  </si>
  <si>
    <t>62.000245;   76.755025</t>
  </si>
  <si>
    <t>60.956095; 76.893171</t>
  </si>
  <si>
    <t>61.535602; 82.414022</t>
  </si>
  <si>
    <t>браунфилд</t>
  </si>
  <si>
    <t>сельское хозяйство</t>
  </si>
  <si>
    <t>культура и спорт</t>
  </si>
  <si>
    <t>торгово-развлекательная</t>
  </si>
  <si>
    <t>жилищное строительство</t>
  </si>
  <si>
    <t>коммунальное хозяйство</t>
  </si>
  <si>
    <t>производство пищевых продуктов</t>
  </si>
  <si>
    <t xml:space="preserve">Реестр инвестиционных проектов, реализованных на территории Нижневартовского района
</t>
  </si>
  <si>
    <t xml:space="preserve">Реестр инвестиционных проектов, реализуемых на территории Нижневартовского района
</t>
  </si>
  <si>
    <t xml:space="preserve">Реестр инвестиционных проектов, планируемых к реализации на территории Нижневартовского района
</t>
  </si>
  <si>
    <t>транспортная инфраструктура</t>
  </si>
  <si>
    <t>туризм</t>
  </si>
  <si>
    <t>обрабатывающая промышленность</t>
  </si>
  <si>
    <t>"Сквер Геологов по ул. Центральная, пгт. Новоаганск"</t>
  </si>
  <si>
    <t>2023-2024</t>
  </si>
  <si>
    <t>"Капитальный ремонт пешеходной дорожки с благоустройством велодорожки и мест отдыха в пгт. Новоаганск</t>
  </si>
  <si>
    <t>Обеспечение граждан жилыми помещениями</t>
  </si>
  <si>
    <t>Строительство магазина запчастей</t>
  </si>
  <si>
    <t xml:space="preserve">Строительство 32 квартирного жилого дома в пгт.Новоаганск, ул. Новая  </t>
  </si>
  <si>
    <t>2022-2024</t>
  </si>
  <si>
    <t>Строительство храма  Святого Григория Богослова</t>
  </si>
  <si>
    <t>ООО "Пилипака и компания"</t>
  </si>
  <si>
    <t>гринфилд</t>
  </si>
  <si>
    <t>2019-2024</t>
  </si>
  <si>
    <t>Нижневартовкий район, п. Ваховск</t>
  </si>
  <si>
    <t>2024-2025</t>
  </si>
  <si>
    <t xml:space="preserve">Строительство объекта «Сети тепловодоснабжения в с. Покур Нижневартовского района»(1 этап – ул. Советская; 2 этап – ул. Совхозная) </t>
  </si>
  <si>
    <t xml:space="preserve">бюджет района </t>
  </si>
  <si>
    <t>бюджет района, частные инвестиции (концессия)</t>
  </si>
  <si>
    <t>бюджет района, бюджет округа</t>
  </si>
  <si>
    <t>2026-2027</t>
  </si>
  <si>
    <t>Востановление новых технологий и видов ремесланнической деятельности в комфортных условиях</t>
  </si>
  <si>
    <t>Смогут принять участие в мастер-классах до 10 человек, количество посетителей увеличется до 30 человек</t>
  </si>
  <si>
    <t>Реконструкция объекта "МАУ "Межпоселенческий Центр национальных промыслов и ремесел" по ул. Рыбников д.8 в п. Аган Нижневартовского района"</t>
  </si>
  <si>
    <t xml:space="preserve">расширение  возможностей для восстановления новых технологий и видов ремесленнической деятельности в комфортных условиях. Если в настоящее время в старом здании могут принять участие в мастер-классах до 10 человек, в новом здании количество посетителей увеличится до 30 чел. </t>
  </si>
  <si>
    <t xml:space="preserve">бюджет района, бюджет округа </t>
  </si>
  <si>
    <t>улучшение качества предоставляемых услуг по отоплению, снижение тарифов на отопление</t>
  </si>
  <si>
    <t>Строительство объекта "Водоотвод в селе Покур Нижневартовского района"</t>
  </si>
  <si>
    <t>Строительство объекта "Резервуар нефтепродуктов в с. Покур Нижневартовского района"</t>
  </si>
  <si>
    <t>Надежность хранения нефтепродуктов для отопительной котельной в с. Покур (после строительства резервуара - старые емкостя будут утилизированы), обеспечение экологической безопасности</t>
  </si>
  <si>
    <t>Газификация сельских поселений Нижневартовского района (Покур, Вата, Ваховск, Зайцева Речка, Большетархово)</t>
  </si>
  <si>
    <t>Нижневартовский район, Покур, Вата, Ваховск, Зайцева Речка, Большетархово</t>
  </si>
  <si>
    <t>Повышение качества оказания услуг по газоснабжению, теплоснабжению.</t>
  </si>
  <si>
    <t xml:space="preserve">Строительство сельского дома культуры в д. Вата Нижневартовского района </t>
  </si>
  <si>
    <t>эксплуатация</t>
  </si>
  <si>
    <t>86:04:0000003:523</t>
  </si>
  <si>
    <t>Обустройство мест отдыха</t>
  </si>
  <si>
    <t>86:04:0000018:9777                      86:04:0000018:9790</t>
  </si>
  <si>
    <t xml:space="preserve">60,957266; 76,894961 </t>
  </si>
  <si>
    <t>60,948785; 78,781041</t>
  </si>
  <si>
    <t xml:space="preserve">Строительство храма часовни </t>
  </si>
  <si>
    <t>Капитальный ремонт объекта "Храма блаженной Ксении Петербургской, с.п. Зайцева Речка Нижневартовского района"</t>
  </si>
  <si>
    <t>проведение капитального ремонта объектов образования</t>
  </si>
  <si>
    <t xml:space="preserve">образование </t>
  </si>
  <si>
    <t>МКУ "УКС по застройке Нижневартовского района"</t>
  </si>
  <si>
    <t>Капитальный ремонт МБОУ "Зайцевореченская ОСШ" в п. Зайцева Речка Нижневартовского района</t>
  </si>
  <si>
    <t>Капитальный ремонт МБОУ "Варьеганская ОСШ" в с. Варьеган Нижневартовского района</t>
  </si>
  <si>
    <t xml:space="preserve">Строительство трехквартирного жилого дома по пер. Школьный в д. Чехломей Нижневартовского района </t>
  </si>
  <si>
    <t>устройство внутриквартальной распределительной сети теплоснабжения и объединённого хозяйственно-питьевого и противопожарного водопровода</t>
  </si>
  <si>
    <t xml:space="preserve">Капитальный ремонт кровли объекта МБОУ "Новоаганская общеобразовательная средняя школа имени маршала Советского Союза Г.К. Жукова" в пгт. Новоаганск Нижневартовского района </t>
  </si>
  <si>
    <t>Строительство объекта "Канализационные очистные сооружения в селе Корлики Нижневартовского района"</t>
  </si>
  <si>
    <t>60.64455 76.65557</t>
  </si>
  <si>
    <t>60.96155 76.90379</t>
  </si>
  <si>
    <t>61.63978 75.08802</t>
  </si>
  <si>
    <t>61.63903 75.08547</t>
  </si>
  <si>
    <t>60.94715 76.83421</t>
  </si>
  <si>
    <t>61.08874 75.81257</t>
  </si>
  <si>
    <t>61.9436 76.6767</t>
  </si>
  <si>
    <t>60.96365 76.83027</t>
  </si>
  <si>
    <t>61.63939  75.09158</t>
  </si>
  <si>
    <t>60.87393 76.33265</t>
  </si>
  <si>
    <t>60.94691 76.83902</t>
  </si>
  <si>
    <t>60.94932 76.88423</t>
  </si>
  <si>
    <t>60.94759 76.87910</t>
  </si>
  <si>
    <t>60.93157 76.52420</t>
  </si>
  <si>
    <t>60.97673 78.97128</t>
  </si>
  <si>
    <t>62.00221 76.74502</t>
  </si>
  <si>
    <t>62.00257 76.74566</t>
  </si>
  <si>
    <t>60.94562 76.84020</t>
  </si>
  <si>
    <t>61.58656 79.69270</t>
  </si>
  <si>
    <t>60.64692 76.65686</t>
  </si>
  <si>
    <t xml:space="preserve">60.95147 76.88705 </t>
  </si>
  <si>
    <t>61.08816 75.81207</t>
  </si>
  <si>
    <t>60.64550 76.65282</t>
  </si>
  <si>
    <t>61.64107 75.08607</t>
  </si>
  <si>
    <t>86:04:0000023:1342</t>
  </si>
  <si>
    <t>86:04:0000004:646</t>
  </si>
  <si>
    <t>86:04:0000004:645</t>
  </si>
  <si>
    <t>86:04:0000018:9846</t>
  </si>
  <si>
    <t>86:04:0000018:409</t>
  </si>
  <si>
    <t>86:04:0000009:271</t>
  </si>
  <si>
    <t>86:04:0000004:19</t>
  </si>
  <si>
    <t>86:04:0000001:5058</t>
  </si>
  <si>
    <t>86:04:0000018:407</t>
  </si>
  <si>
    <t>86:04:0000018:10334</t>
  </si>
  <si>
    <t>86:04:0000018:112</t>
  </si>
  <si>
    <t>86:04:0000018:450</t>
  </si>
  <si>
    <t>86:11:0301011:199</t>
  </si>
  <si>
    <t>86:04:0000001:2200</t>
  </si>
  <si>
    <t>86:04:0000002:907</t>
  </si>
  <si>
    <t>86:04:0000002:909</t>
  </si>
  <si>
    <t>86:04:0000018:31</t>
  </si>
  <si>
    <t>86:04:0000018:10682</t>
  </si>
  <si>
    <t>2016-2022</t>
  </si>
  <si>
    <t>бюджет района (в т ч 3200 спонсорские Лукойл)</t>
  </si>
  <si>
    <t>Окончание строительства храма-часовни в п. Аган Нижневартовского района</t>
  </si>
  <si>
    <t>протяжённость сетей 5567,9 п.м., мощность 17,5 л/с</t>
  </si>
  <si>
    <t>Строительство завершено 19.05.2022</t>
  </si>
  <si>
    <t>Строительство 2-квартирного жилого дома по ул. Пролетарская, 7 п. Зайцева Речка</t>
  </si>
  <si>
    <t>уточнение стоимости 14.07.2022, готовность проекта 74%</t>
  </si>
  <si>
    <t>работы закончены готовность объекта 100%</t>
  </si>
  <si>
    <t>Соверщениствование производственной линии</t>
  </si>
  <si>
    <t>Приобретение средств и контроля и измерений</t>
  </si>
  <si>
    <t>выбор контрагента на поставку, готовность 11%</t>
  </si>
  <si>
    <t>Обеспечение безопасности процесса производства</t>
  </si>
  <si>
    <t>Строительство системы охранного и технологического видеонаблюдения центрального склада СМСТ</t>
  </si>
  <si>
    <t>тестирование оборудования, готовность 0%</t>
  </si>
  <si>
    <t>Обновление оргтехники и компьютерной техники</t>
  </si>
  <si>
    <t>Совершенствование процесса производства</t>
  </si>
  <si>
    <t>Нижневартовский район, Самотлорское месторождение нефти, Нижневартовская база по ремонту труб, строение 1</t>
  </si>
  <si>
    <t>уточнение стоимости на 14.07.2022 поставка оборудования, готовность - 0%</t>
  </si>
  <si>
    <t xml:space="preserve">Реконструкция установки индукционного нагрева УВП ЦпоАПТ </t>
  </si>
  <si>
    <t>поставка оборудования, готовность 26%</t>
  </si>
  <si>
    <t>Модернизация оборудования (кран)</t>
  </si>
  <si>
    <t xml:space="preserve">Модернизация оборудования (дробеструйная очистка) </t>
  </si>
  <si>
    <t>готовность проекта 100%</t>
  </si>
  <si>
    <t>приобретение малоценных ОС</t>
  </si>
  <si>
    <t>готовность проекта - 89%</t>
  </si>
  <si>
    <t xml:space="preserve">Обеспечение бесперебойной деятельности предприятия </t>
  </si>
  <si>
    <t xml:space="preserve">Строительство объекта "Спортивный комплекс с бассейном в п. Зайцева Речка Нижневартовского района </t>
  </si>
  <si>
    <t>60.64292; 76.65617</t>
  </si>
  <si>
    <t>Строительство обьекта "Стела в с. Большетархово Нижневартовского района "</t>
  </si>
  <si>
    <t>61.10608; 77.15557</t>
  </si>
  <si>
    <t>Строительство объекта "Дом причта (служителей церкви) в с. Ларьяк Нижневартовского района"</t>
  </si>
  <si>
    <t>61.09944; 80.26652</t>
  </si>
  <si>
    <t>строительство дома Причта в котором будет размещаться воскресная школа, церковный хор</t>
  </si>
  <si>
    <t xml:space="preserve">Малоэтажная застройка (коттеджный поселок) в с. Охтеурье Нижневартовского района </t>
  </si>
  <si>
    <t>60.97561; 78.97865</t>
  </si>
  <si>
    <t>Строительство объекта "Физкультурно-оздоровительный комплекс в п.Аган"</t>
  </si>
  <si>
    <t>Строительство объекта "Детский сад в пгт. Новоаганск Нижневартовского района"</t>
  </si>
  <si>
    <t>детский сад на 200 воспитанников</t>
  </si>
  <si>
    <t>2025-2027</t>
  </si>
  <si>
    <t xml:space="preserve">61.94658; 76.67075 </t>
  </si>
  <si>
    <t>Нижневартовский район, пгт Новоаганск</t>
  </si>
  <si>
    <t>2029-2030</t>
  </si>
  <si>
    <t>61.10375; 77.16621</t>
  </si>
  <si>
    <t xml:space="preserve">Реконструкция сетей водоснабжения в с. Большетархово Нижневартовского района </t>
  </si>
  <si>
    <t>61.10375; 77.16622</t>
  </si>
  <si>
    <t xml:space="preserve">Канализационные очистные сооружения с инженерными сетями в пгт. Новоаганск Нижневартовского района </t>
  </si>
  <si>
    <t>2028-2030</t>
  </si>
  <si>
    <t>мощность объекта 180 тыс.тонн/год</t>
  </si>
  <si>
    <t>Создание объекта "Сквер по ул. Пионерной в пгт. Излучинск Нижневартовского района"</t>
  </si>
  <si>
    <t>МП "Развитие жилищной сферы в Нижневартовском районе"</t>
  </si>
  <si>
    <t>по факту понесенных затрат</t>
  </si>
  <si>
    <t>обеспечение жильем</t>
  </si>
  <si>
    <t xml:space="preserve">   по факту понесенных затрат</t>
  </si>
  <si>
    <t>Управление экономики администрации района, 8 (3466) 49-87-83, 8 (3466) 49-85-93</t>
  </si>
  <si>
    <t>не определено</t>
  </si>
  <si>
    <t>отсутствуют</t>
  </si>
  <si>
    <t>объект обеспечен</t>
  </si>
  <si>
    <t>обеспечен</t>
  </si>
  <si>
    <t>благоустройство общественной территории</t>
  </si>
  <si>
    <t>детская площадка, травмобезопасное покрытие, установка МАФ</t>
  </si>
  <si>
    <t>бюджет МО</t>
  </si>
  <si>
    <t>отсутствует</t>
  </si>
  <si>
    <t>сети уличного освещения</t>
  </si>
  <si>
    <t>существующие сооружения</t>
  </si>
  <si>
    <t>Обустройство детской игровой площадки по ул. Транспортная, д.4, 6 пгт. Новоаганск</t>
  </si>
  <si>
    <t>В рамках проекта запланированы работы по благоустройству центральной площади и устройство сквера в пгт. Новоаганск.</t>
  </si>
  <si>
    <t>Строительство Жилого дом блокированного типа в сп. Зайцева Речка по ул. Октябрьская, 19 Нижневартовского района</t>
  </si>
  <si>
    <t>Капитальный ремонт МБОУ "Аганская общеобразовательная средняя школа" в п. Аган Нижневартовского района</t>
  </si>
  <si>
    <t>Улучшение материально-технической базы. Приобретение комплекса мойки насосно-компрессорных труб</t>
  </si>
  <si>
    <t>создание объединенной системы хозяйственно-питьевого и противопожарного водоснабжения для потребителей д. Вата (1 и 2 очередь)</t>
  </si>
  <si>
    <t>благоустройство</t>
  </si>
  <si>
    <t xml:space="preserve">Строительство </t>
  </si>
  <si>
    <t>Увеличение производства молока до 100 т. в год</t>
  </si>
  <si>
    <t>коровник на 955 голов</t>
  </si>
  <si>
    <t>существующие строения, сооружения</t>
  </si>
  <si>
    <t xml:space="preserve">Индивидуальный предприниматель Гукасян Арарат Марленович, ИНН 862000070837 </t>
  </si>
  <si>
    <t>Индивидуальный предприниматель Глава КФХ Сабаев Николай Иванович, ИНН 862000227196</t>
  </si>
  <si>
    <t>86:04:0000001:23959</t>
  </si>
  <si>
    <t>60.916062, 76.854000</t>
  </si>
  <si>
    <t>выращивание молодняка</t>
  </si>
  <si>
    <t>телятник на 525 голов</t>
  </si>
  <si>
    <t>Индивидуальный предприниматель Глава КФХ Сабаев Николай Иванович</t>
  </si>
  <si>
    <t>60.916062, 76.854001</t>
  </si>
  <si>
    <t>60.916062, 76.854002</t>
  </si>
  <si>
    <t>выращивание коров</t>
  </si>
  <si>
    <t>60.916062, 76.854003</t>
  </si>
  <si>
    <t xml:space="preserve">Комплектация производственных объектов оборудованием и техникой </t>
  </si>
  <si>
    <t>доильная установка в молокопровод на 100 голов, стоиловое оборудование  системой поения, навозоуборочный транспортер, емкость для охлаждения молока</t>
  </si>
  <si>
    <t>60.916062, 76.854004</t>
  </si>
  <si>
    <t>Увеличение производства мяса</t>
  </si>
  <si>
    <t>помещение на 100 голов свиней</t>
  </si>
  <si>
    <t>Индивидуальный предприниматель Глава КФХ Камлук Виталий Викторович</t>
  </si>
  <si>
    <t xml:space="preserve">Строительство сельскохозяйственного объекта (телятник) в рамках реализации проекта по развитию семейной животноводческой фермы на базе КФХ Сабаев Н.И. </t>
  </si>
  <si>
    <t xml:space="preserve">Приобретение оборудования в рамках реализации проекта по развитию семейной животноводческой фермы на базе КФХ Сабаев Н.И. </t>
  </si>
  <si>
    <t>Расширение ассортимента товаров народного потребления, удовлетворение растущих потребностей населения и улучшения качества обслуживания</t>
  </si>
  <si>
    <t>Администрация муниципального образования Нижневартовский район, ИНН 8620008290</t>
  </si>
  <si>
    <t>Индивидуальный предприниматель Глава КФХ Камлук Виталий Викторович, ИНН 862002209756</t>
  </si>
  <si>
    <t>Индивидуальный предприниматель Гардашов Алим Бахман оглы, ИНН 862004004560</t>
  </si>
  <si>
    <t>Индивидуальный предприниматель Гардашов Алим Бахман оглы</t>
  </si>
  <si>
    <t>Развитие семейной животноводческой фермы на базе КФХ «Мардер»</t>
  </si>
  <si>
    <t>Проект предусматривает строительство коровника на 70 голов дойного стада</t>
  </si>
  <si>
    <t>Крестьянско-фермерское хозяйство "Мардер"</t>
  </si>
  <si>
    <t>Крестьянско-фермерское хозяйство "Мардер", ИНН 8620003609</t>
  </si>
  <si>
    <t>60.947104, 76.838846</t>
  </si>
  <si>
    <t>НАО "Сервис электромонтажного оборудования" (Сервис-ЭМО), ИНН 8603080748</t>
  </si>
  <si>
    <t xml:space="preserve">Вывод на рынок регионального бренда бутилированной питьевой воды, обеспечение потребностей жителей региона в качественной питьевой воде </t>
  </si>
  <si>
    <t>Обеспечение потребностей жителей региона в качественной питьевой воды</t>
  </si>
  <si>
    <t>Расширение производства за счет установки линии по разливы воды и увеличения мощностей</t>
  </si>
  <si>
    <t>ООО «Гермес», ИНН 8620018732</t>
  </si>
  <si>
    <t>86:04:0000018:709</t>
  </si>
  <si>
    <t>60.945577, 76.864182</t>
  </si>
  <si>
    <t>ООО "Гермес"</t>
  </si>
  <si>
    <t>Совершенствование и продвижение сервиса по доставке бутилированной воды</t>
  </si>
  <si>
    <t>приобретение автовоза</t>
  </si>
  <si>
    <t>60.945577, 76.864183</t>
  </si>
  <si>
    <t>приобретение водомата</t>
  </si>
  <si>
    <t xml:space="preserve">Обеспечение потребностей жителей региона в качественной питьевой воды </t>
  </si>
  <si>
    <t>Установка водомата для бесконтактного обеспечения населения артезианской водой</t>
  </si>
  <si>
    <t>60.945577, 76.864184</t>
  </si>
  <si>
    <t>АО "ТМК Нефтегазсервис-Нижневартовск", ИНН 8603093017</t>
  </si>
  <si>
    <t>Улучшение материально-технической базы</t>
  </si>
  <si>
    <t>Модернизация производственного оборудования</t>
  </si>
  <si>
    <t>ООО «ТрансСтройМонтаж», ИНН 8620015403</t>
  </si>
  <si>
    <t>приобретение оборудования</t>
  </si>
  <si>
    <t>Индивидуальный предприниматель Айрат Айбулатович Ишменев</t>
  </si>
  <si>
    <t>Индивидуальный предприниматель Айрат Айбулатович Ишменев, ИНН 860317781459</t>
  </si>
  <si>
    <t>86:04:0000018:435</t>
  </si>
  <si>
    <t xml:space="preserve"> 60.955835, 76.884703</t>
  </si>
  <si>
    <t xml:space="preserve">ИП Пичугина Татьяна Анатольевна, ИНН 551002876930 (представитель Шаханин Александр Степанович) </t>
  </si>
  <si>
    <t>Строительство коровника на 70 голов ИП КФХ Пичугина Т.А.</t>
  </si>
  <si>
    <t>получен грант</t>
  </si>
  <si>
    <t>линия по переработке молока</t>
  </si>
  <si>
    <t>Строительство мини цеха по переработке молока ИП КФХ Пичугина Т.А.</t>
  </si>
  <si>
    <t>Модернизация коровника и приобретение сельскохозяйственного оборудования и крупного рогатого скота ИП КФХ Пичугина Т.А.</t>
  </si>
  <si>
    <t>ООО "Пилипака и компания", ИНН 8603219414</t>
  </si>
  <si>
    <t xml:space="preserve">созидание духовного и культурного наследия </t>
  </si>
  <si>
    <t>86:04:0000021:94</t>
  </si>
  <si>
    <t>60.742706, 76.819535</t>
  </si>
  <si>
    <t>Нижневартовский район,с. Былино (Зайцева Речка)</t>
  </si>
  <si>
    <t>Инициатива жителей района</t>
  </si>
  <si>
    <t xml:space="preserve">государственная программа </t>
  </si>
  <si>
    <t>104648,2 (профинансировано на 01.01.2019 - 84 814,9 тыс. руб.; план АИП на 2019 год - 75165,7 тыс. руб.)</t>
  </si>
  <si>
    <t>Васильева Марина Николаевна, исполняющий обязанности начальника отдела по развитию жилищно-коммунального комплекса, энергетики и строительства  (3466) 49-86-13</t>
  </si>
  <si>
    <t>комплектация производственных объемов оборудованием и техникой</t>
  </si>
  <si>
    <t>Крестьянско-фермерское хозяйство "Югор" Глава В.С. Быльев, ИНН 8620003119</t>
  </si>
  <si>
    <t xml:space="preserve">Строительство сенохранилища КФХ "Югор" Глава В.С. Быльев </t>
  </si>
  <si>
    <t xml:space="preserve">Строительство убойного цеха  КФХ "Югор" Глава В.С. Быльев   </t>
  </si>
  <si>
    <t>бюджет района, частные инвестиции</t>
  </si>
  <si>
    <t>86:04:0000009:790</t>
  </si>
  <si>
    <t>Реконструкция здания гостиницы "Таёжная" в пгт. Новоаганск ул. Береговая 17А</t>
  </si>
  <si>
    <t>86:04:0000003:320</t>
  </si>
  <si>
    <t>Строительство и обустройство двух изб для круглогодичного отдыха и пункт проката спортивного инвентаря</t>
  </si>
  <si>
    <t>Строительство музея культуры коренных малочисленных народов Севера на территории стойбище "Карамкинское"</t>
  </si>
  <si>
    <t>Нижневартовский район, с.п. Аган</t>
  </si>
  <si>
    <t xml:space="preserve">86:04:0000018:156 </t>
  </si>
  <si>
    <t>не обеспечен</t>
  </si>
  <si>
    <t>ООО "Берегиня", ИНН 8620022337</t>
  </si>
  <si>
    <t>ООО "Эковата", ИНН 8603162630</t>
  </si>
  <si>
    <t>Индивидуальный предприниматель Водопьянов Владимир Борисович, 860327728831</t>
  </si>
  <si>
    <t>ООО "Охтеурская звероферма", ИНН 8620022834</t>
  </si>
  <si>
    <t>Строительство 2-х квартирного жилого дома, в с. Варьеган, по ул. Айваседа Мэру д. 6А</t>
  </si>
  <si>
    <t>Нижневартовский район, с. Варьеган (пгт. Новоаганск)</t>
  </si>
  <si>
    <t>Индивидуальный предприниматель Барзукаев Райбек Русланович, ИНН 862000002890</t>
  </si>
  <si>
    <t>нет информации</t>
  </si>
  <si>
    <t>организация культурного досуга жителей, создание условий для развития народного художественного творчества. ВКЛЮЧЕН В КАРТУ РАЗВИТИЯ ЮГРЫ</t>
  </si>
  <si>
    <t xml:space="preserve"> открытие новых отделений по видам спорта, увеличению числа жителей систематически занимающихся физической культурой и спортом</t>
  </si>
  <si>
    <t>нет информаци</t>
  </si>
  <si>
    <t>86:04:0000018:11020</t>
  </si>
  <si>
    <t>86:04:0000012:71</t>
  </si>
  <si>
    <t>улучшение материально-технической базы для спортивной подготовки.  ВКЛЮЧЕН В КАРТУ РАЗВИТИЯ ЮГРЫ</t>
  </si>
  <si>
    <t>61.089917 75.814752</t>
  </si>
  <si>
    <t>86:04:0000002:913</t>
  </si>
  <si>
    <t>улучшение материально-технической базы для спортивной подготовки. ВКЛЮЧЕН В КАРТУ РАЗВИТИЯ ЮГРЫ</t>
  </si>
  <si>
    <t xml:space="preserve">Проектирование и строительство  газопровода до загородного стационарного лагеря круглосуточного пребывания </t>
  </si>
  <si>
    <t>ООО "Лесовик", ИНН 8620016823</t>
  </si>
  <si>
    <t>средства бюджета и инвестора (концессия)</t>
  </si>
  <si>
    <t>Строительство объекта Централизованные сети водоснабжения д. Вата Нижневартовского района</t>
  </si>
  <si>
    <t>86:04:0000007:253</t>
  </si>
  <si>
    <t>86:04:0000008:00356</t>
  </si>
  <si>
    <t xml:space="preserve">86:04:0000001:130226 </t>
  </si>
  <si>
    <t xml:space="preserve"> Капитальный ремонт объекта</t>
  </si>
  <si>
    <t>капитальный ремонт</t>
  </si>
  <si>
    <t>не определен</t>
  </si>
  <si>
    <t>ЗАО "Нижневартовскстройдеталь", ИНН 8603085111</t>
  </si>
  <si>
    <t xml:space="preserve">Елфимова Ольга Васильевна, исполняющий обязанности начальника управления образования и молодежной политики </t>
  </si>
  <si>
    <t xml:space="preserve">Обеспечение бесперебойной деятельности организации, в том числе хранение готовой продукии) </t>
  </si>
  <si>
    <t>Реконструкция склада горюче-смазочных материалов под склад готовой продукции в пгт. Излучинск (ул. Кедровая,1)</t>
  </si>
  <si>
    <t>Общая площадь 432,4 кв.м.</t>
  </si>
  <si>
    <t>2019-2020</t>
  </si>
  <si>
    <t>ООО "Эпик", ИНН 8603153361</t>
  </si>
  <si>
    <t>эксплуатация / введено в эксплуатацию 13.01.2020</t>
  </si>
  <si>
    <t>86:04:0000018:52</t>
  </si>
  <si>
    <t>ООО "Эпик"</t>
  </si>
  <si>
    <t>Строительство Административно-бытового корпуса с Общежитием на производственной базе АО "Инкомнефть"</t>
  </si>
  <si>
    <t>Общая площадь 1346,8 кв.м.</t>
  </si>
  <si>
    <t>строительство административно-бытового корпуса (надстройка 3-го этажа)</t>
  </si>
  <si>
    <t>Нижневартовский район, Самотлорское месторождение нефти</t>
  </si>
  <si>
    <t>эксплуатация / введено в эксплуатацию 19.02.2020</t>
  </si>
  <si>
    <t>86:04:0000001:3254</t>
  </si>
  <si>
    <t>АО "Инкомнефть"</t>
  </si>
  <si>
    <t>Строительство Холодного склада ООО "РН-Снабжение"</t>
  </si>
  <si>
    <t>строительство объекта размером 30х50м</t>
  </si>
  <si>
    <t>эксплуатация / введено в эксплуатацию 11.06.2020</t>
  </si>
  <si>
    <t>ООО "РН-Снабжение"</t>
  </si>
  <si>
    <t>86:04:0000001:1199</t>
  </si>
  <si>
    <t>2 резервуаров объемом 2000 м3</t>
  </si>
  <si>
    <t>реконструкция объектов в связи с производственной необходимостью</t>
  </si>
  <si>
    <t>эксплуатация / введено в эксплуатацию 01.10.2020</t>
  </si>
  <si>
    <t xml:space="preserve">ООО "РН-Снабжение", ИНН </t>
  </si>
  <si>
    <t>ООО "НефтьЭнергоПродукт", ИНН</t>
  </si>
  <si>
    <t>86:04:0000018:349</t>
  </si>
  <si>
    <t>ООО "НефтьЭнергоПродукт"</t>
  </si>
  <si>
    <t>Строительство водозабора ООО "БГПК"</t>
  </si>
  <si>
    <t>строительство водозабора</t>
  </si>
  <si>
    <t>86:04:0000001:954</t>
  </si>
  <si>
    <t>ИП Тырин Сергей Петрович</t>
  </si>
  <si>
    <t>Нижневартовский район с.п. Ларьяк</t>
  </si>
  <si>
    <t>бюджет района (спонс Лукойл 30000)</t>
  </si>
  <si>
    <t xml:space="preserve">Строительство физкультурно-спортивного комплекса в с.Варьеган </t>
  </si>
  <si>
    <t>Реконструкция нефтебазы ГСМ</t>
  </si>
  <si>
    <t xml:space="preserve">АО "СибурТюменьГаз", ИНН </t>
  </si>
  <si>
    <t>АО "СибурТюменьГаз"</t>
  </si>
  <si>
    <t>61.147697, 76.882926</t>
  </si>
  <si>
    <t>Крестьянско-фермерское хозяйство "Югор" Глава В.С. Быльев</t>
  </si>
  <si>
    <t>ИП Пичугина Татьяна Анатольевна</t>
  </si>
  <si>
    <t>Строительство животноводческого помещения на 1000 голов свиней</t>
  </si>
  <si>
    <t>АО "Инкомнефть", ИНН 8620001545</t>
  </si>
  <si>
    <t>2021-2024</t>
  </si>
  <si>
    <t>Нижневартовский район, с.Большетархово</t>
  </si>
  <si>
    <t>грант</t>
  </si>
  <si>
    <t>60,542218, 76,501463</t>
  </si>
  <si>
    <t>86:04:0000018:854</t>
  </si>
  <si>
    <t>Строительство торгового центра в пгт. Новоаганск</t>
  </si>
  <si>
    <t>производства линии разлива воды</t>
  </si>
  <si>
    <t>Модернизация цеха хлебопечения</t>
  </si>
  <si>
    <t>Обеспечение жителей района хлебобулочной продукцией</t>
  </si>
  <si>
    <t>60.5698, 76.5025</t>
  </si>
  <si>
    <t>86:04:0000018:47</t>
  </si>
  <si>
    <t>Запуск линии по производству мясной и рыбной продукции</t>
  </si>
  <si>
    <t>Обеспечение потребностей жителей региона качественной мясной и рыбной продукцией</t>
  </si>
  <si>
    <t>60.949995, 76.892473</t>
  </si>
  <si>
    <t>Индивидуальный предприниматель Сарапын С.В</t>
  </si>
  <si>
    <t>86:04:0000018:157</t>
  </si>
  <si>
    <t>Индивидуальный предприниматель Сарапын С.В., ИНН 862003753126</t>
  </si>
  <si>
    <t xml:space="preserve">Реконструкция сельскохозяйственного объекта </t>
  </si>
  <si>
    <t>Увеличение  производства продукции животноводства</t>
  </si>
  <si>
    <t>86:04:0000018:11292</t>
  </si>
  <si>
    <t>Развитие материально-технической базы предприятия и приобретение сельскохозяйственной техники</t>
  </si>
  <si>
    <t>модернизация с/х оборудования и техники</t>
  </si>
  <si>
    <t xml:space="preserve">Модернизация производства, приобретение оборудования </t>
  </si>
  <si>
    <t>86:11:0000000:81068</t>
  </si>
  <si>
    <t>ООО "Берегиня"</t>
  </si>
  <si>
    <t>Строительство установки очистки углеводородного конденсата на БГПЗ</t>
  </si>
  <si>
    <t>усиление производственных мощностей</t>
  </si>
  <si>
    <t>Этажерка 3 этажа, площадь застройки 226,2 м.кв., емкость сбора дренажей V=2 куб. м, площадь застройки кв. м 14,5, Контактный аппарат, V=70 куб. м, площадь застройки кв. м 72, Аварийно-дренажная емкость Е-4, V=100 м3, площадь застройки кв. м 90,27, Блок-бокс с контроллерной и КТП, площадь застройки кв. м 111,035</t>
  </si>
  <si>
    <t>86:04:0000001:127720</t>
  </si>
  <si>
    <t>61.268020, 77.051669</t>
  </si>
  <si>
    <t>АО "СибурТюменьГаз", ИНН 7202116628</t>
  </si>
  <si>
    <t>Реконструкция «Вспомогательного корпуса» под «Сельскохозяйственный комплекс» КФХ «Мардер»</t>
  </si>
  <si>
    <t xml:space="preserve">Увеличение  производства и расширение линейки парфюмерно косметической продукции </t>
  </si>
  <si>
    <t>Обеспечение жителей района сельскохозяйственной продукцией</t>
  </si>
  <si>
    <t>до 40</t>
  </si>
  <si>
    <t>площадь объекта - 1464,8 м.кв. (территория бывшего тепличного хозяйства)</t>
  </si>
  <si>
    <t>86:04:0000018:8092</t>
  </si>
  <si>
    <t xml:space="preserve"> 60.974963, 76.900119</t>
  </si>
  <si>
    <t xml:space="preserve">Стоянка грузовых а/м на 10 м/м, Стоянка грузовых а/м на 23 м/м, Автостоянка на 18м/м, Площадка складирования оборудования 1496 м.кв, Площадка консервации 620 м.кв
</t>
  </si>
  <si>
    <t>Индивидуальный предприниматель Процюк А.А., ИНН 860335707916</t>
  </si>
  <si>
    <t>86:04:0000001:115191</t>
  </si>
  <si>
    <t>60.975056, 76.819203</t>
  </si>
  <si>
    <t>Индивидуальный предприниматель Процюк А.А.</t>
  </si>
  <si>
    <t>Благоустройство набережной р. Окуневка пгт. Излучинск ВКЛЮЧЕН В КАРТУ РАЗВИТИЯ ЮГРЫ</t>
  </si>
  <si>
    <t>Строительство 1 квартирного дома в Зайцевой Речке по ул. Пролетарская,6</t>
  </si>
  <si>
    <t>В рамках проекта запланированы работы по благоустройству пешеходных тротуаров, велодорожек и мест отдыха ВКЛЮЧЕН В КАРТУ РАЗВИТИЯ ЮГРЫ</t>
  </si>
  <si>
    <t>2023-2030</t>
  </si>
  <si>
    <t>Разработка проекта по добыче озерного сапропеля и его обеззараживания. Цель проекта: обеспечение спроса на сапропелевую массу в косметологии</t>
  </si>
  <si>
    <t>Обработывающая промышленность</t>
  </si>
  <si>
    <t>Нижневартовский район, с.Охтеурье (с.п. Ваховск)</t>
  </si>
  <si>
    <t>Нижневартовский район, с. Корлики (с.п. Ларьяк)</t>
  </si>
  <si>
    <t>Нижневартовский район, с. Большетархово (г.п. Излучинск)</t>
  </si>
  <si>
    <t>Нижневартовский район, д. Чехломей (с.п. Ларьяк)</t>
  </si>
  <si>
    <t>Нижневартовский район, с. Варьеган (г.п. Новоаганск)</t>
  </si>
  <si>
    <t>Нижневартовский район, с. Охтеурье (с.п. Ваховск)</t>
  </si>
  <si>
    <t>строительство многофункционального спортивного зала и здания для проживания  ВКЛЮЧЕН В КАРТУ РАЗВИТИЯ ЮГРЫ</t>
  </si>
  <si>
    <t>улучшение материально-технической базы для спортивной подготовки, первый спортивный комплекс в поселении  ВКЛЮЧЕН В КАРТУ РАЗВИТИЯ ЮГРЫ</t>
  </si>
  <si>
    <t>Реконструкция загородного стационарного лагеря круглосуточного пребывания детей «Лесная сказка» в пгт. Излучинск</t>
  </si>
  <si>
    <t xml:space="preserve">Строительство объекта "Легкоатлетический спортивный комплекс в
пгт. Излучинск
 Нижневартовского района" </t>
  </si>
  <si>
    <t xml:space="preserve">Строительство газопровода до загородного стационарного лагеря круглосуточного пребывания детей «Лесная сказка»
в пгт. Излучинск
</t>
  </si>
  <si>
    <t xml:space="preserve">Реконструкция автовокзала вахтовых перевозок под информационный культурный центр и автостанцию
в пгт. Излучинск
</t>
  </si>
  <si>
    <t xml:space="preserve">Строительство объекта Сети тепловодоснабжения (подключение домов к сетям) в п. Аган по ул.Таежная 8,10,12,14,16, Лесная 17,19 Нижневартовского района (расчет НМЦК) </t>
  </si>
  <si>
    <t>Обеспечение жителей района качественными сетям тепловодоснабжения</t>
  </si>
  <si>
    <t>Протяженность сетей теплоснабжения Т1, Т2- 550мп, водоснабжения В1-279мп</t>
  </si>
  <si>
    <t>Протяженность сетей теплоснабжения Т1, Т2-734мп, водоснабжения В1-358мп</t>
  </si>
  <si>
    <t>Протяженность сетей теплоснабжения Т1, Т2-484мп, водоснабжения В1-240мп</t>
  </si>
  <si>
    <t>Обеспечение жителей района культурным объектом</t>
  </si>
  <si>
    <t>61.100276 80.263431</t>
  </si>
  <si>
    <t>86:04:0000015:1382</t>
  </si>
  <si>
    <t>Строительство объекта Сети тепловодоснабжения в п. Аган Нижневартовского района (по улицам  Таёжная, Лесная)</t>
  </si>
  <si>
    <t>увеличение уровня надежности и безопасности эксплуатации объектов водоотведения</t>
  </si>
  <si>
    <t>Протяженность сетей водоотведения 538м., КНС-4шт</t>
  </si>
  <si>
    <t>Управление градостроительства, развития жилищно-коммунального комплекса и энергетики администрации района  (3466) 49-86-15, 49-87-30</t>
  </si>
  <si>
    <t xml:space="preserve">Строительство объекта "Сети  тепловодоснабжения  (1этап- ул,Октябрьская, 2- этап ул.Гагарина,  3 этап ул. Центральная, ул.Октябрьская) в с.п. Зайцева Речка Нижневартовского района» </t>
  </si>
  <si>
    <t xml:space="preserve">Строительство объекта "Сети  тепловодоснабжения  (по улицам  Советская, Береговая) в с.п. Аган Нижневартовского района» </t>
  </si>
  <si>
    <t>Протяженность сетей теплоснабжения Т1, Т2-1266мп водоснабжения В1-633мп</t>
  </si>
  <si>
    <t>Строительство объекта «Сети водоотведения в п. Ваховск Нижневартовского района» (ул. Агапова, ул.Юбилейная,ул. Школьная)</t>
  </si>
  <si>
    <t>Установка двух резервуаров объемом 250м3</t>
  </si>
  <si>
    <t>86:04:0000010:51</t>
  </si>
  <si>
    <t>86:04:0000004:22</t>
  </si>
  <si>
    <t>86:04:0000016:238</t>
  </si>
  <si>
    <t>86:04:0000001:128231</t>
  </si>
  <si>
    <t>Капитальный ремонт кровли</t>
  </si>
  <si>
    <t>Капитальный ремонт кровли и приточно-вытяжной
вентиляции</t>
  </si>
  <si>
    <t>86:04:0000002:13</t>
  </si>
  <si>
    <t>86:04:0000004:3</t>
  </si>
  <si>
    <t xml:space="preserve">Капитальный ремонт здания хозяйственного блока школы </t>
  </si>
  <si>
    <t>Капитальный ремонт кровли и сетей водоснабжения и отопления</t>
  </si>
  <si>
    <t>Капитальный ремонт объекта "Жилой объект по ул. Айваседа Мэру, д.10 в с.Варьеган Нижневартовского района"</t>
  </si>
  <si>
    <t>86:04:0000002:154</t>
  </si>
  <si>
    <t>строительство - работы выполнены на 100%, ведется регистрация объекта</t>
  </si>
  <si>
    <t xml:space="preserve">Строительство. Завершено, регистрация объекта (МК № 31-СДО от 26.04.2022) Строительно-монтажные работы выполнены на 100%. </t>
  </si>
  <si>
    <t>Строительство завершено, регистрация объекта  (1 этап реализован на 100%, реализация 2 этапа -100%)</t>
  </si>
  <si>
    <t>протяжённость сетей   279м – ул. Советская, 974м - Совхозная</t>
  </si>
  <si>
    <t xml:space="preserve">протяжённость сетей 521м </t>
  </si>
  <si>
    <t xml:space="preserve">протяжённость сетей 718,31м , в том числе: 1 этап - 192,25м (ул. Октябрьская), 2 этап - 112,15м (ул. Гагарина, ул. Центральная), 3 этап -413,91м (ул. Центральная, ул. Октябрьская) </t>
  </si>
  <si>
    <t>86:04:0000018:7298</t>
  </si>
  <si>
    <t xml:space="preserve">нет информации </t>
  </si>
  <si>
    <t>без кадастрового номера</t>
  </si>
  <si>
    <t>60.953251 76.887404</t>
  </si>
  <si>
    <t>86.04.0000018:70</t>
  </si>
  <si>
    <t>60.957231 78.783892</t>
  </si>
  <si>
    <t>86:04:0000012:2177</t>
  </si>
  <si>
    <t>на стадии оформления</t>
  </si>
  <si>
    <t>61.638653 75.088522</t>
  </si>
  <si>
    <t>86:04:0000004:649</t>
  </si>
  <si>
    <t>61.007564 75.477694</t>
  </si>
  <si>
    <t>86:04:0000008:1056</t>
  </si>
  <si>
    <t>61.000281 75.479779</t>
  </si>
  <si>
    <t>61.103029 77.164625</t>
  </si>
  <si>
    <t>61.640521 75.088236</t>
  </si>
  <si>
    <t>61.111279 80.582634</t>
  </si>
  <si>
    <t>61.531320 82.400984</t>
  </si>
  <si>
    <t>60.946564 76.804138</t>
  </si>
  <si>
    <t>86:04:0000023:353</t>
  </si>
  <si>
    <t>60.646336 76.650463</t>
  </si>
  <si>
    <t>62.001204 76.753079</t>
  </si>
  <si>
    <t>61.637005 75.085421</t>
  </si>
  <si>
    <t>86:04:0000003:4926</t>
  </si>
  <si>
    <t>61.946449 76.672720</t>
  </si>
  <si>
    <t>В настоящее время мини АЗС и кафе функционируют. Подготовка к строительству операторной</t>
  </si>
  <si>
    <t>Приобретение и замена опорно-поворотного устройства для крана МКРС №314</t>
  </si>
  <si>
    <t xml:space="preserve">Строительство цеха по переработке молока и мяса ИП Гукасян А.М. </t>
  </si>
  <si>
    <t>Реконструкция помещений сельскохозяйственного потребительского перерабатывающего кооператива «Нижневартовский РАЙКОП»</t>
  </si>
  <si>
    <t>86:04:0000018:10678</t>
  </si>
  <si>
    <t>Обеспечение жителей района продовольсвенными и непродовольсвенными товарами</t>
  </si>
  <si>
    <t>86:04:0000018:1123</t>
  </si>
  <si>
    <t>Создание системы поддержки фермеров и
развитие сельской кооперации</t>
  </si>
  <si>
    <t>2025-2026</t>
  </si>
  <si>
    <t>Строительство овчарни</t>
  </si>
  <si>
    <t>Разведение овец</t>
  </si>
  <si>
    <t xml:space="preserve">Строительство помещения </t>
  </si>
  <si>
    <t xml:space="preserve">Индивидуальный предприниматель Крикун Анатолий Иванович </t>
  </si>
  <si>
    <t>949990.1230 4437346.0144</t>
  </si>
  <si>
    <t>86:04:0000018:10578</t>
  </si>
  <si>
    <t>Модернизация производственного цеха по переработке мяса и рыбы</t>
  </si>
  <si>
    <t xml:space="preserve"> </t>
  </si>
  <si>
    <t>86:04:00000018:638</t>
  </si>
  <si>
    <t>Увеличение  производства</t>
  </si>
  <si>
    <t xml:space="preserve">Модернизация  фермы </t>
  </si>
  <si>
    <t>Замена шедов</t>
  </si>
  <si>
    <t> 86:04:0000013:248</t>
  </si>
  <si>
    <t xml:space="preserve">Реконструкция завода по производству бутилированной питьевой воды 
</t>
  </si>
  <si>
    <t>Нижневартовский район, 18-ый км. Автодороги Нижневартовск-Мегион, строение 1.</t>
  </si>
  <si>
    <t>Чорич Анна Михайловна, исполняющий обязанности начальника управления культуры и спорта администрации района (3466) 41-78-08</t>
  </si>
  <si>
    <t>Администрация пгт. Излучинск</t>
  </si>
  <si>
    <t>строительство завершено, Ввод в эксплуатацию 31.10.2022</t>
  </si>
  <si>
    <t>86:04:0000023:1353</t>
  </si>
  <si>
    <t>Строительство завершенно. Объект введен в эксплуатацию 02.11.2022</t>
  </si>
  <si>
    <t>60.644466 76.656870</t>
  </si>
  <si>
    <t>86:04:0000023:289</t>
  </si>
  <si>
    <t>Строительство завершено 02.03.2022</t>
  </si>
  <si>
    <t>Строительство 2 квартирного дома в д. Вата по ул. Кедровая, 16</t>
  </si>
  <si>
    <t>площадь 109,6 м2</t>
  </si>
  <si>
    <t>Строительство завершенно 24.10.2022</t>
  </si>
  <si>
    <t>61.090435 75.816941</t>
  </si>
  <si>
    <t>площадь 150 м2</t>
  </si>
  <si>
    <t>86:04:0000002:892</t>
  </si>
  <si>
    <t>Строительство 2 квартирного дома в п. Ваховск по ул. Зелёная, д.5</t>
  </si>
  <si>
    <t>86:04:0000012:1761</t>
  </si>
  <si>
    <t>Строительство 3-х квартирного дома в Зайцевой Речке по ул. Набережная, д. 11</t>
  </si>
  <si>
    <t>86:04:0000023:1351</t>
  </si>
  <si>
    <t>Обеспечение специально оборудованным на открытом воздухе местом для отдыха автомобилистов, включающее в себя парковку, СТО и прочие необходимые здания.</t>
  </si>
  <si>
    <t>Чорич Анна Михайловна, исполняющий обязанности начальника управления культуры и спорта администрации района (3466) 41-78-09</t>
  </si>
  <si>
    <t>Сельское хозяйство</t>
  </si>
  <si>
    <t>Обрабатывающая промышленность</t>
  </si>
  <si>
    <t>Культура и спорт</t>
  </si>
  <si>
    <t>Коммунальное хозяйство</t>
  </si>
  <si>
    <t>Торгово-развлекательная</t>
  </si>
  <si>
    <t>Благоустройство</t>
  </si>
  <si>
    <t>Проектирование</t>
  </si>
  <si>
    <t>Жилищное строительство</t>
  </si>
  <si>
    <t>Производство пищевых продуктов</t>
  </si>
  <si>
    <t xml:space="preserve">Образование </t>
  </si>
  <si>
    <t>Экология</t>
  </si>
  <si>
    <t xml:space="preserve">Строительство объекта Лыжная база п. Ваховск Нижневартовского района </t>
  </si>
  <si>
    <t>Строительство цеха по производству продукции</t>
  </si>
  <si>
    <t>Расширение производства выпускаемой продукции</t>
  </si>
  <si>
    <t>Нижневартовский район, Нижневартовское участковое лесничество, территориальный отдел – Нижневартовское лесничество, квартал № 364, 399;</t>
  </si>
  <si>
    <t>концессионное соглашение</t>
  </si>
  <si>
    <t>расчетная инвестиционная емкость 2500 млн.руб</t>
  </si>
  <si>
    <t>Производство косметологических средств на основе сапропельной  массы</t>
  </si>
  <si>
    <t>ООО Берегиня</t>
  </si>
  <si>
    <t>Управление экономики администрации района  (3466) 49-87-83</t>
  </si>
  <si>
    <t>Управление культуры и спорта администрации Нижневартовского района, (3466) 41-78-08</t>
  </si>
  <si>
    <t>МП МСП</t>
  </si>
  <si>
    <t>МКУ "УКС по застройке Нижневартовского района", ИНН 8603148308</t>
  </si>
  <si>
    <t>Чорич Анна Михайловна, исполняющий обязанности начальника управления культуры и спорта администрации района (3466) 41-78-10</t>
  </si>
  <si>
    <t>949990.1230 4437346.013</t>
  </si>
  <si>
    <t>Чорич Анна Михайловна, исполняющий обязанности начальника управления культуры и спорта (3466) 41-78-08</t>
  </si>
  <si>
    <t>Ламкова Жанна Юрьевна, начальник отдела инвестиций и проектной деятельности управление экономики 8 (3466) 49-87-83</t>
  </si>
  <si>
    <t>Чорич Анна Михайловна, исполняющий обязанности начальника управления культуры и спорта администрации района                        (3466) 41-78-08</t>
  </si>
  <si>
    <t>Ламкова Жанна Юрьевна, начальник отдела инвестиций и проектной деятельности управления экономики, 8 (3466) 49-87-83</t>
  </si>
  <si>
    <t>торгово-развлекательная (розничная торговля)</t>
  </si>
  <si>
    <t>Индивидуальный предприниматель Сарапын Сергей Витальевич ИНН 862003753126</t>
  </si>
  <si>
    <t xml:space="preserve">Индивидуальный предприниматель Гукасян А.М. </t>
  </si>
  <si>
    <t xml:space="preserve">Строительство коровника на 150 голов </t>
  </si>
  <si>
    <t>ООО "Берегиня" ИНН 8620022337</t>
  </si>
  <si>
    <t>Реконструкция действующего здания площадью - 804,2 кв.м. в т.ч.: надстройка 2го этажа с устройством кровли здания; переустройство входных групп; перепланировку и ремонт существующих помещений; возможность установки лифта для обеспечения доступа инвалидов</t>
  </si>
  <si>
    <t>Чорич Анна Михайловна, исполняющий обязанности начальника управления культуры и спорта администрации района                  (3466) 41-78-08</t>
  </si>
  <si>
    <t>Обеспеченность населенного пункта отведением поверхностных ливневых вод, предупреждение подтопления территории села после потайки снега и дождевых осадков</t>
  </si>
  <si>
    <t>Чорич Анна Михайловна, исполняющий обязанности начальника управления культуры и спорта администрации района                 (3466) 41-78-08</t>
  </si>
  <si>
    <t>Чорич Анна Михайловна, исполняющий обязанности начальника управления культуры и спорта администрации района             (3466) 41-78-09</t>
  </si>
  <si>
    <t>Отдел благоустройства управления градостроительства, развития жилищно-коммунального комплекса и энергетики администрации района               (3466) 49-86-15</t>
  </si>
  <si>
    <t>Капитальный ремонт, частичный снос перегородок, пробивка новых дверных проемов в существующих перегородках, частичный демонтаж инженерных коммуникаций. Пробивка новых оконных проемов, а также раскрытие существующих. запроектирован доступный санузел для МГН (пом. 24) и раздельные санузлы для посетителей</t>
  </si>
  <si>
    <t>Отдел благоустройства управления градостроительства, развития жилищно-коммунального комплекса и энергетики администрации района             (3466) 49-86-15</t>
  </si>
  <si>
    <t>Отдел благоустройства управления градостроительства, развития жилищно-коммунального комплекса и энергетики администрации района          (3466) 49-86-15</t>
  </si>
  <si>
    <t>Бардина Ольга Валентиновна, исполняющий обязанности начальника управления образования и молодежной политики администрации района  (3466) 49-47-02</t>
  </si>
  <si>
    <t>Индивидуальный предприниматель Захаров Александр Александрович, ИНН 862000013885</t>
  </si>
  <si>
    <t>импортозамещение производства гелеобразуещего агента</t>
  </si>
  <si>
    <t>программа "Производство" (льготный займ ФРЮ)</t>
  </si>
  <si>
    <t>средства инветора, заемные средства</t>
  </si>
  <si>
    <t>ООО "Торговый дом "Эконо-тех" ИНН 8603127227</t>
  </si>
  <si>
    <t>Строительство 2 квартирного дома в с. Варьеган по ул. Айваседа Мэру, д.5</t>
  </si>
  <si>
    <t xml:space="preserve">Обеспечение граждан жилыми помещениями </t>
  </si>
  <si>
    <t>Ориентировочная протяженность – 8680м. Годовой расход газа лагеря «Лесная Сказка» - 122,4м3/час.</t>
  </si>
  <si>
    <t>студия хорового пения на 12 человек, танцевальный зал на 10 выступающих и 65 человек зрителей, конференц зал на 86 мест</t>
  </si>
  <si>
    <t>одноэтажный трехквартирный жилой дом 222,2м2</t>
  </si>
  <si>
    <t>Проектирование / в МП «Строительство (реконструкция), капитальный и текущий ремонт объектов НВ района»  - не предусмотрено объекта и финансирования</t>
  </si>
  <si>
    <t>86:04:0000023:1360</t>
  </si>
  <si>
    <t>Строительство объекта Сети тепловодоснабжения (подключение домов к сетям) в п. Аган по ул.Таежная 4,18,20, Лесная 15,21,23 (Расчет НМЦК)</t>
  </si>
  <si>
    <t xml:space="preserve">Строительство объекта Сети теплоснабжения (подключение домов к сетям) в с.п. Аган по ул.Советская 8,10,18,20,26,32 (Расчет НМЦК) </t>
  </si>
  <si>
    <t>Строительство. Строительно-монтажные работы выполнены на 100%, ведется регистрация объекта</t>
  </si>
  <si>
    <t>61.998599, 76.761876</t>
  </si>
  <si>
    <t>62.002047, 76.746142</t>
  </si>
  <si>
    <t>86:04:0000002:894</t>
  </si>
  <si>
    <t>60.950560, 76.896033</t>
  </si>
  <si>
    <t>60.915888, 76.853394</t>
  </si>
  <si>
    <t>Строительство 2-х квартирного дома в Зайцевой Речке по ул. Пролетарская,12</t>
  </si>
  <si>
    <t>86:04:0000009:933</t>
  </si>
  <si>
    <t>Строительство базы длительного хранения автомобилей, площадки консервации оборудования габаритных конструкций</t>
  </si>
  <si>
    <t>3 этажа. Площадь здания -2 778 м2. Количество поситителей 255/сут.</t>
  </si>
  <si>
    <t>60.95124 78.78304</t>
  </si>
  <si>
    <t>86:04:0000012:1756</t>
  </si>
  <si>
    <t>увеличение количества детей охваченных организованным отдыхом в течение всего года с 300 до 3230 чел, с 5,8% до 63%. Гостиница на 60 мест. Реконструкция позволит увеличить количество детей в одну смену с 40 до 100 человек</t>
  </si>
  <si>
    <t>ООО "НВ-КАР" Генеральный директолр Карпенко Анатолий Васильевич</t>
  </si>
  <si>
    <t>бюджет района (в т.ч. спонсорские - 102 944,1 т.р.)</t>
  </si>
  <si>
    <t>сельский дом культуры со зрительным залом на 150 мест, дискотечным залом, помещениями для ведения кружковой работы. Площадь здания-2 227 м2. Количество поситителей 116/сут. Площадь зем.участка - 13580,0  кв.м.</t>
  </si>
  <si>
    <t xml:space="preserve">Одноэтажное модульное здание площадью 254,4м2, состоящее из:  офисно-бытового блока- модуля, сантехнического блока-модуля,коридорного блока-модуля ТЭП </t>
  </si>
  <si>
    <t>РП ФКГС</t>
  </si>
  <si>
    <t>ООО "Сатко", ИНН 8620022489</t>
  </si>
  <si>
    <t>Переработка рыбы и мяса (холодное и горящее копчение)</t>
  </si>
  <si>
    <t>Реконструкция цеха по производству продукции КФХ "Мардер"</t>
  </si>
  <si>
    <t>Строительсво торгового комплекса в пгт. Излучинск</t>
  </si>
  <si>
    <t>Строительство сенохранилища  КФХ "Мардер"</t>
  </si>
  <si>
    <t>Расширение цеха по переработке дикоросов ИП Водопьянов В.Б.</t>
  </si>
  <si>
    <t>Строительство Магазина пер. Молодежный пгт. Излучинск</t>
  </si>
  <si>
    <t>обеспечение населения необходимыми товарами</t>
  </si>
  <si>
    <t>Индивидуальный предприниматель Мелконян Артем Варданович ИНН 583704212890</t>
  </si>
  <si>
    <t>86:04:0000018:714</t>
  </si>
  <si>
    <t>Ламкова Жанна Юрьевна, начальник отдела инвестиций и проектной деятельности управления экономики,      8 (3466) 49-87-83</t>
  </si>
  <si>
    <t>площадь земельного участка 774 м.кв.</t>
  </si>
  <si>
    <t>60.954933, 76.900436</t>
  </si>
  <si>
    <t>86:04:0000001:31351</t>
  </si>
  <si>
    <t xml:space="preserve">Реконструкция спортивно-оздоровительного комплекса "Черная горка" </t>
  </si>
  <si>
    <t xml:space="preserve">обеспечение населения физкультурно-оздоровительными объектами </t>
  </si>
  <si>
    <t>86:04:0000001:1265</t>
  </si>
  <si>
    <t>коровник на 70 голов, площадь - 929 м.кв.</t>
  </si>
  <si>
    <t>Эксплуатация / разрешение на ввод 05.07.2023</t>
  </si>
  <si>
    <t>капительный ремонт здания хозяйственного блока под учебные классы</t>
  </si>
  <si>
    <t>строительство комплекса S= 5940м2, на земельном участке S=19054м2, включающего 4 легкоатлетические дорожки дистанцией 200 м по кругу,спортивно-игровую площадку с паркетным покрытием 44х26м2, сектором для толкания ядра, тренажерный зал, зал для фитнеса и аэробики</t>
  </si>
  <si>
    <t>Бардина Ольга Валентиновна, исполняющий обязанности начальника управления образования и молодежной политики администрации района (3466) 49-47-02</t>
  </si>
  <si>
    <t>Капитальный ремонт объекта Здание хлебопекарни с магазином по ул.Новая, д.18а в с.Покур Нижневартовского района</t>
  </si>
  <si>
    <t>Капитальный ремонт объекта МБОУ "Ваховский детский сад "Лесная сказка" в п. Ваховск Нижневартовского района</t>
  </si>
  <si>
    <t>капитальный ремонт объектов образования</t>
  </si>
  <si>
    <t>капитальный ремонт системы внутреннего теплоснабжения объекта</t>
  </si>
  <si>
    <t>Модернизация административного здания этнографического парка-музея по ул. Айваседа Мэру, д.20, с. Варьеган Нижневартовского района</t>
  </si>
  <si>
    <t>модернизация объектов культуры и спорта</t>
  </si>
  <si>
    <t>строительно-монтажные работы на объекте</t>
  </si>
  <si>
    <t>протяженность -      4009 м</t>
  </si>
  <si>
    <t xml:space="preserve">Строительство 71 квартирного жилого дома ул. Таежная в пгт. Излучинск Нижневартовского района  </t>
  </si>
  <si>
    <t>Реконструкция здания интерната под гостиницу по ул. Центральная, д.12а в с.Корлики</t>
  </si>
  <si>
    <t>строительство пешеходных и велосипедных путей, смотровых площадок, открытого амфитеатра на 150 зрителей, безопасные спуски содного яруса на другой, спасательные трапы, ограждения вдоль реки для детей</t>
  </si>
  <si>
    <t>2024-2026</t>
  </si>
  <si>
    <t>двухэтажное здание площадью 1500 кв.м., состоящее из игрового зала 40*20, тренажерного зала 32 м2, помещение для пункта проката инвентаря</t>
  </si>
  <si>
    <t>объект включает игровой зал 40*20 для мини-футбола, баскетбола и волейбола с тренажерным залом, помещения для пункта проката инвентаря (лыжи и коньки), раздевалки, туалеты и душевые</t>
  </si>
  <si>
    <t>площадь спортзала - 450 м2, игровой зал 40*20, тренажерный зал 32 м2, бассейна - 60 м2 с раздевалками, душем и туалетами. планируемое посещение спортивного комплекса 75% жителей</t>
  </si>
  <si>
    <t>Улучшение жилищных условий граждан ВКЛЮЧЕН В КАРТУ РАЗВИТИЯ ЮГРЫ</t>
  </si>
  <si>
    <t>расселение непригодного аварийного жилья</t>
  </si>
  <si>
    <t>увеличение доступности дошкольного образования для детей от 1,5 до 3 лет ВКЛЮЧЕН В КАРТУ РАЗВИТИЯ ЮГРЫ</t>
  </si>
  <si>
    <t>Строительство объекта "Канализационные очистные сооружения в с. Большетархово Нижневартовского района"</t>
  </si>
  <si>
    <t>Мощность объекта - 100 куб.м./сут</t>
  </si>
  <si>
    <t>обеспечение экологической безопасности, создание условий для утилизации запрещенных к захоронению отходов ВКЛЮЧЕН В КАРТУ РАЗВИТИЯ ЮГРЫ</t>
  </si>
  <si>
    <r>
      <t xml:space="preserve">Строительство Культурно-образовательного комплекса в п. Ваховск Нижневартовского района
</t>
    </r>
    <r>
      <rPr>
        <sz val="8"/>
        <color rgb="FFFF0000"/>
        <rFont val="Times New Roman"/>
        <family val="1"/>
        <charset val="204"/>
      </rPr>
      <t/>
    </r>
  </si>
  <si>
    <t>в центре разместятся ДШИ на 30 мест, библиотека на 7000 экз., Дом культуры на 150 мест   мест, библиотеку на 7000 экз., летний кинотеатр и реконструкция спортивной площадки</t>
  </si>
  <si>
    <t>организация культурного досуга жителей населенного пункта, создание условий для развития народного художественного творчества ВКЛЮЧЕН В КАРТУ РАЗВИТИЯ ЮГРЫ</t>
  </si>
  <si>
    <t>благоустройство  ВКЛЮЧЕН В КАРТУ РАЗВИТИЯ ЮГРЫ</t>
  </si>
  <si>
    <t>установка стелы к юбилею сельского поселения</t>
  </si>
  <si>
    <t>развитие православной культуры, духовного развития населения ВКЛЮЧЕН В КАРТУ РАЗВИТИЯ ЮГРЫ</t>
  </si>
  <si>
    <t>Создание объекта "Сквер в сп. Покур Нижневартовского района</t>
  </si>
  <si>
    <t>строительство открытой сцены, выкладывание брусчатки, установка освещения, засеивание газонов травой</t>
  </si>
  <si>
    <t>Нижневартовский район, сп. Покур</t>
  </si>
  <si>
    <t>Отдел благоустройства управления градостроительства, развития жилищно-коммунального комплекса и энергетики администрации района (3466) 49-86-15</t>
  </si>
  <si>
    <t>Корчагина Елена Николаевна, исполняющий обязанности начальника отдела по развитию жилищно-коммунального комплекса, энергетики и строительства (3466) 49-86-13</t>
  </si>
  <si>
    <t xml:space="preserve">Установленная производительность котельной – 3,43 Гкал/ч. Протяженность газопровода – 2563м.
</t>
  </si>
  <si>
    <t>Строительство объекта "Котельная, сети газоснабжения в селе Большетархово Нижневартовского района"</t>
  </si>
  <si>
    <t xml:space="preserve">1. Сети канализации — 3,3101м, Сети тепловодоснабжения — 2,625м, сети водоснабжения — 0,627м, сети связи — 3,1715м. В соответствии с проектом на участке разместиться примерно 22,5 тыс. кв.м. жилой площади, 155 участков под индивидуальное жил. строительство </t>
  </si>
  <si>
    <t>71 жилое помещение</t>
  </si>
  <si>
    <t>32 жилых помещения</t>
  </si>
  <si>
    <t>Протяженность объекта - 353 метра</t>
  </si>
  <si>
    <t>2 жилых помещения</t>
  </si>
  <si>
    <t>Строительство / строительсто завершено 14.06.2023</t>
  </si>
  <si>
    <t>Проект в сфере туризма предполагает места для проживания, изучение быта коренных народов, мастер-класс по приготовлению филе, плаванье на обласе, древние бытовые предметы, сбор дикоросов. Есть проект строительства объекта.</t>
  </si>
  <si>
    <t>86:04:0000001:129268   в аренде зепли лесного фонда на 49 лет</t>
  </si>
  <si>
    <t>Востановление новых технологий и видов ремесленнической деятельности в комфортных условиях</t>
  </si>
  <si>
    <t>86:04:0000004:387</t>
  </si>
  <si>
    <t>61.638 75.0894</t>
  </si>
  <si>
    <t>проект в 2 этапа (1 этап (2019-2022) - запуск цеха рыбопереработки и консервированию, цеха переработки ягод и дикоросов, 2 этап - запуск цеха мясопереработки)</t>
  </si>
  <si>
    <t>Развитие материально-технической базы, в том числе создание на базе кооператива 5 цехов (цех по переработке и консервированию рыбы, молочный цех,  цех по переработке дикоросов, мясной цех и универсальный убойный цех)</t>
  </si>
  <si>
    <t>Развитие придорожной инфраструктуры на базе действующей АЗС</t>
  </si>
  <si>
    <t xml:space="preserve">Строительство объекта Культурно образовательный комплекс в с.Ларьяк </t>
  </si>
  <si>
    <t>Увеличение количества молочного крупного рогатого скота, производства сырого молока</t>
  </si>
  <si>
    <t>Инициатива жителей района (ООО "РекламГрупп", ИНН 8622023791)</t>
  </si>
  <si>
    <t>Строительство 2-х квартирного дома в с. Покур по ул. Киевская, 5</t>
  </si>
  <si>
    <t>Строительство 2 квартирного дома в с. Охтеурье по ул. Летная</t>
  </si>
  <si>
    <t>строительство бани (мансардного типа) площадью 95,8 кв.м., 2 этажа. Расчитана на максимальное количество отдыхающих одновременно - 7 человек</t>
  </si>
  <si>
    <t>Строительство 2 квартирного дома в с. Варьеган по ул. Школьная, д.10</t>
  </si>
  <si>
    <t>Сельскохозяйственный потребительский перерабатывающий кооператив «Нижневартовский РАЙКОП», председатель Сергин Риф Аширафович, ИНН 8620023066</t>
  </si>
  <si>
    <t>начальник управления поддержки и развития предпринимательства, агропромышленного комплекса и местной промышленности 8(3466) 49-47-25</t>
  </si>
  <si>
    <t>Крестьянско-фермерское хозяйство "Мардер", глава Сергин Риф Аширафович, ИНН 8620003609</t>
  </si>
  <si>
    <t>Создание производства по переработке и консервированию рыбной продукции Крестьянско (фермерского) хозяйства "Урожай Сибири"</t>
  </si>
  <si>
    <t>Закупка непроизводственных активов, нематериальных активов, материальных запасов и основных средств</t>
  </si>
  <si>
    <t>Крестьянско-фермерское хозяйство "Урожай Сибири", глава Аплетина Светлана Владимировна, ИНН 8620023958</t>
  </si>
  <si>
    <t>Создание производства по переработке и консервированию рыбной продукции Крестьянско (фермерского) хозяйства "Бриг"</t>
  </si>
  <si>
    <t>Крестьянско-фермерское хозяйство "Бриг", глава Аплетин Олег Викторович, ИНН 860024052</t>
  </si>
  <si>
    <t>Создание производства по переработке и консервированию рыбной продукции Крестьянско (фермерского) хозяйства "Акватория"</t>
  </si>
  <si>
    <t>Крестьянско-фермерское хозяйство "Акватория", глава Осокин Игорь Евгеньевич, ИНН 8620024045</t>
  </si>
  <si>
    <t>Создание производства по разведению мальков и выращиванию рыбы Крестьянского (фермерского) хозяйства "Инкубационно-мальковое производство"</t>
  </si>
  <si>
    <t>Крестьянско-фермерское хозяйство "Инкубационно мальковое производство", глава Осокин Игорь Евгеньевич, ИНН 8620024060</t>
  </si>
  <si>
    <t>Создание фирменного магазина "САРС" по реализации продукции собственного производства</t>
  </si>
  <si>
    <t>Обеспечение населения продукцией собственного производства</t>
  </si>
  <si>
    <t xml:space="preserve">Индивидуальный предприниматель Сарапын Сергей Витальевич, ИНН 862000070837 </t>
  </si>
  <si>
    <t>Выполнено строительство этапов 1,3,6 (готовится заявка для финансирования за счет средств округа)</t>
  </si>
  <si>
    <t>ООО "Восточно-Сибирская технологическая компания" (ОАО "Самотлорнефтепромхим"), ген.директор Джаджа Александр Петрович, ИНН 260254150</t>
  </si>
  <si>
    <t xml:space="preserve">ООО "Мир", ген.директор Миронова Елена Николаевна, ИНН 8603171152  </t>
  </si>
  <si>
    <t>Строительство / здание введено в эксплуатацию - произведена реконструкция первого этажа, начата реконструкция второго этажа</t>
  </si>
  <si>
    <t>ООО "Аган Тревел", ген.директор Зорова Анастасия Сергеевна, ИНН 8620022930</t>
  </si>
  <si>
    <t>Фермерское хозяйство "Обь" глава Степанов Виктор Васильевич, ИНН 8620006310</t>
  </si>
  <si>
    <t>Строительство склада-магазина по ул. Энергетиков пгт. Излучинск</t>
  </si>
  <si>
    <t>Индивидуальный предприниматель Бурич Татьяна Валерьевна, ИНН 862002677017</t>
  </si>
  <si>
    <t>ООО "Гостиничный сервис", ген.директор Прокопьев Евгений Александрович, ИНН 8603131720</t>
  </si>
  <si>
    <t>ООО "МегаМаркет", директор Асланян Мушег Амазаспович,  ИНН 8620021291</t>
  </si>
  <si>
    <t>ООО "Берегиня", директор Колисниченко Светлана Ивановна, ИНН 8620022337</t>
  </si>
  <si>
    <t>ООО "ОСИП", директор Каминский Аркадий Кузьмич, ИНН 89956788111</t>
  </si>
  <si>
    <t>ООО "Вико", директор Субботин Игорь Александрович, ИНН 8620022714</t>
  </si>
  <si>
    <t>ООО «ТрансСтройМонтаж», директор Сергин Артем Рифович, ИНН 8620015403</t>
  </si>
  <si>
    <t>НАО "Сервис электромонтажного оборудования" (Сервис-ЭМО), директор Литвин Дмитрий Валериевич, ИНН 8603080748</t>
  </si>
  <si>
    <t xml:space="preserve">Строительство 2-квартирного жилого дома в п. Ваховск по ул. Зеленая, 13, </t>
  </si>
  <si>
    <t xml:space="preserve">   ООО "СК"СтройИнвест", директор Дегтярев Олег Михайлович, ИНН 8603197030</t>
  </si>
  <si>
    <t>ООО "Бриг", ген.директор Марков Максим Анатольевич, ИНН 8603245478</t>
  </si>
  <si>
    <t xml:space="preserve">Строительство артезианской скважины на объекте "Водозабор в п. Ваховск"
</t>
  </si>
  <si>
    <t>Строительство артезианской скважины в п. Аган</t>
  </si>
  <si>
    <t>Эксплуатация / объект введен 06.07.2023</t>
  </si>
  <si>
    <t>Эксплуатация / объект введен 30.08.2023</t>
  </si>
  <si>
    <t>ООО "ПОМКМС", директор Нусс Людмила Валерьевна, ИНН 6671014806</t>
  </si>
  <si>
    <t>ООО "СИБИРЬНВСТРОЙ", ген.директор Одокиенко Роман Геннадьевич, ИНН 8603246150</t>
  </si>
  <si>
    <t>ООО "Строй групп", директор Виталий Иванович Шицкий ИНН 8603218756</t>
  </si>
  <si>
    <t>Реконструкция (перепланировка) объекта "Мастерская национальных промыслов и ремесел "Верьтэ кат" в селе Корлики Нижневартовского района"</t>
  </si>
  <si>
    <t>Строительство артезианской скважины в п. Покур</t>
  </si>
  <si>
    <t>Нижневартовский район, п. Покур</t>
  </si>
  <si>
    <t xml:space="preserve">Строительство 2-квартирного жилого дома по ул. Таежная, 1 с. Аган </t>
  </si>
  <si>
    <t>ООО «АвтоСпецТехнология»</t>
  </si>
  <si>
    <t xml:space="preserve">Строительство /Проект реализован на 80%. Выполнены ремонтные работы: монтаж 4-х скатной кровли с проф листа, проведена замена оконных блоков на пластиковые в количестве 27 штук, произведена бетонная отмостка вкруг здания, утепление и обшивка стен проф листом, заливка полов 1400 м2 -бетоном,  монтаж канализационных труб, монтаж электропроводки, монтаж теплоузла отопления, произведено подведение воды, установлен септик канализационный).   </t>
  </si>
  <si>
    <t>Нижневартовский район, д. Вата, ул. Лесная, 17а</t>
  </si>
  <si>
    <t>В рамках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по факту понесенных затрат</t>
  </si>
  <si>
    <t>ООО "Охтеурская звероферма", директор Скокова</t>
  </si>
  <si>
    <t>Директор Скокова Т.Н</t>
  </si>
  <si>
    <t>директор Тюстин Е.Ю.</t>
  </si>
  <si>
    <t>Модернизация сельскохозяйственного предприятия</t>
  </si>
  <si>
    <t>Разведение овец и коз</t>
  </si>
  <si>
    <t>Приобретение сельскохозяйственной техники (грабли-ворошилки, трактор)</t>
  </si>
  <si>
    <t>Ханты-Мансийский автономный округ - Югра, Нижневартовский район, пгт Излучинск</t>
  </si>
  <si>
    <t>Индивидуальный предприниматель, глава КФХ Крикун Анатолий Иванович, ИНН 260801701900, тел. 89821566105</t>
  </si>
  <si>
    <t xml:space="preserve">ИП, глава КФХ Крикун А. И. </t>
  </si>
  <si>
    <t>глава КФХ Гукасян А.М</t>
  </si>
  <si>
    <t>глава КФХ Степанов В.В.</t>
  </si>
  <si>
    <t xml:space="preserve">руководитель КООП Сергин Р.А. </t>
  </si>
  <si>
    <t>продвижение торговой марки "Тайганика" на внутрений и внешний рынок</t>
  </si>
  <si>
    <t>глава КФХ Сергин Р.А.</t>
  </si>
  <si>
    <t>ИП Водопьянов В.Б.</t>
  </si>
  <si>
    <t>ИП Сарапын С.В.</t>
  </si>
  <si>
    <t>ИП Гаврилюк В.В.</t>
  </si>
  <si>
    <t xml:space="preserve">Строительство / Проект реализован на 40%. Частично приобретено оборудование. </t>
  </si>
  <si>
    <t>приобретение рыбопосадочного материала, приобретение сооружений для производства сельхоз продукции, приобретение техники и оборудования</t>
  </si>
  <si>
    <t>628634, Ханты-Мансийский автономный округ - Югра, Излучинск, Улица В. Белого, Строение 31, помещение 14</t>
  </si>
  <si>
    <t>Переработка и консервирование рыбы, ракообразных и моллюсков</t>
  </si>
  <si>
    <t>2023-2025</t>
  </si>
  <si>
    <t>ДЕППРОМЫШЛЕННОСТИ ЮГРЫ</t>
  </si>
  <si>
    <t>глава КФХ Аплетина Наталья Олеговна</t>
  </si>
  <si>
    <t>Капитальный ремонт помещения</t>
  </si>
  <si>
    <t>Нижневартовский район, пгт. Излучинск, ул. Энергетиков, д.3</t>
  </si>
  <si>
    <t>Оказание услуг общественного питания</t>
  </si>
  <si>
    <t xml:space="preserve">Ремонт </t>
  </si>
  <si>
    <t>2023-2023</t>
  </si>
  <si>
    <t>ООО "У реки", директор - Бойко Галина Николаевна, ИНН 8620017457, пгт. Излучинск, переправа р. Вах</t>
  </si>
  <si>
    <t>Бойко Г.Н..</t>
  </si>
  <si>
    <t xml:space="preserve">Модернизация материально-технической базы крестьянского (фермерского) хозяйства </t>
  </si>
  <si>
    <t xml:space="preserve">Развитие материально-технической базы </t>
  </si>
  <si>
    <t>приобретение сельскохозяйственной техники: грабли, косилка КРОН 2, порузчик универсальный)</t>
  </si>
  <si>
    <t>Приобретение</t>
  </si>
  <si>
    <t>Глава КФХ Гаврилюк В.В.</t>
  </si>
  <si>
    <t xml:space="preserve"> грант</t>
  </si>
  <si>
    <t>Модернизация производства по разливу воды, приобретение оборудования для маркировки питьевой воды "Честный знак"</t>
  </si>
  <si>
    <t>глава КФХ Аплетина Светлана Владимировна</t>
  </si>
  <si>
    <t>глава КФХ Осокин Игорь Евгеньевич</t>
  </si>
  <si>
    <t>глава КФХ Осокин Илья Евгеньевич</t>
  </si>
  <si>
    <t>глава КФХ Аптетин Олег Викторович</t>
  </si>
  <si>
    <t xml:space="preserve">бюджет района (обеспечено финансир 61000,0 (спонсорские), бюджет округа  </t>
  </si>
  <si>
    <t>Муниципальный котракт заключен начало работ май 2023г. Окончание работ - сентябрь 2023</t>
  </si>
  <si>
    <t>Капитальный ремонт кровли объекта МКУ "Сельский дом культуры" в с. Охтеурье Нижневартовского района</t>
  </si>
  <si>
    <t>проведение капитального ремонта объектов культуры</t>
  </si>
  <si>
    <t>Строительство / Муниципальный контракт заключен, начало работ май 2023г</t>
  </si>
  <si>
    <t>60.976532 78.981324</t>
  </si>
  <si>
    <t>86:04:0000013:265</t>
  </si>
  <si>
    <t>Чорич Анна Михайловна, исполняющий обязанности начальника управления культуры и спорта администрации района              (3466) 41-78-08</t>
  </si>
  <si>
    <t xml:space="preserve">Капитальный ремонт систем теплоснабжения и водоснабжения объекта МАОДО "Детская школа искусств им А.В. Ливна" в пгт. Излучинск Нижневартовского района </t>
  </si>
  <si>
    <t>60.951047 76.890006</t>
  </si>
  <si>
    <t>86:04:0000018:21</t>
  </si>
  <si>
    <t>Чорич Анна Михайловна, исполняющий обязанности начальника управления культуры и спорта администрации района             (3466) 41-78-08</t>
  </si>
  <si>
    <t>Строительство гостевых домов для приема туристов</t>
  </si>
  <si>
    <t>Нижневартовский район, Нижневартовский район, Мегионский лицензионный участок стр. 1, 18 км. Мегионской дороги</t>
  </si>
  <si>
    <t>Фермерское хозяйство "Обь", ИНН 8620006310</t>
  </si>
  <si>
    <t>86:04:0000001:6243</t>
  </si>
  <si>
    <t>Выполнение проектных работ по восстановлению путей эвакуации на объекте "РМАУ МКДК "Арлекино" по ул. Набережная 13б, в пгт. Излучинск Нижневартовского района"</t>
  </si>
  <si>
    <t>Восстановление путей эвакуации на объекте "РМАУ МКДК "Арлекино" по ул. Набережная 13б, в пгт. Излучинск Нижневартовского района"</t>
  </si>
  <si>
    <t>Расширение дверных проемов, частичный демонтаж напольных покрытий, замена лестницы, устройство пандуса.</t>
  </si>
  <si>
    <t>Эксплуатация / Подготовлена ПСД, стоимость объекта в ценах 2 кв. 2022г, Заключен муниципальный контракт, завершение работ - апрель 2023г</t>
  </si>
  <si>
    <t>60.951524 76.896722</t>
  </si>
  <si>
    <t>86:04:0000018:601</t>
  </si>
  <si>
    <t>Оборудование (кран) поставлен и запущен в эксплуатацию (сентябрь 2023)</t>
  </si>
  <si>
    <t>Оборудование поставлено и запущено в эксплуатацию (июнь 2023)</t>
  </si>
  <si>
    <t xml:space="preserve">Строительство / Строительство двухэтажного здания бани закончено 26.12.2022. Проводятся работы по обустройству и наполнению объекта </t>
  </si>
  <si>
    <t>Эксплуатация / работы завершены - сентябрь 2023 года</t>
  </si>
  <si>
    <t>Устройство спортивной площадки по пер. Строителей, д. 2 в пгт. Излучинск</t>
  </si>
  <si>
    <t>устройство травмобезопасного резинового покрытия, установка навеса, уличных тренажеров,  спортивного оборудования (футбольная панна, брусья, гимнастический комплекс), установка велопарковки и флагштока</t>
  </si>
  <si>
    <t>Нижневартовский район, пгт. Излучинск, пер. Строителей, д. 2</t>
  </si>
  <si>
    <t>спортивные сооружения и оборудование</t>
  </si>
  <si>
    <t>Администрация городского поселения Излучинск</t>
  </si>
  <si>
    <t>60.955325 76.895042</t>
  </si>
  <si>
    <t>86:04:0000018:11558</t>
  </si>
  <si>
    <t>Корчагина Елена Николаевна, исполняющий обязанности начальника отдела по развитию жилищно-коммунального комплекса, энергетики и строительства администрации района (3466) 49-87-55</t>
  </si>
  <si>
    <t>1й этап - 5000 куб.м/сут</t>
  </si>
  <si>
    <t>площадь 126,3 м2</t>
  </si>
  <si>
    <t>Капитальный ремонт "Варьеганский детский сад комбинированного типа "Олененок" (кровля и электромонтажные работы)</t>
  </si>
  <si>
    <t>62.001277 76.747377</t>
  </si>
  <si>
    <t>86:04:00000022:3</t>
  </si>
  <si>
    <t>Бардина Ольга Валентиновна, исполняющий обязанности начальника управления образования и молодежной политики                 (3466) 49-47-02</t>
  </si>
  <si>
    <t>Капитальный ремонт объекта "Жилой объект по ул. Набережная, д.2 в с.Варьеаган Нижневартовского района"</t>
  </si>
  <si>
    <t>Строительство / Муниципальный контракт заключен, начало работ апрель 2023г</t>
  </si>
  <si>
    <t>61.998471 76.756234</t>
  </si>
  <si>
    <t>Васильева Марина Николаевна, исполняющий обязанности начальника отдела по развитию жилищно-коммунального комплекса, энергетики и строительства администрации района                (3466) 49-86-13</t>
  </si>
  <si>
    <t>Реконструкция ПС 110/35/6 кВ Кольцевая (ОРУ-110 кВ, ОРУ-35 кВ, замена оборудования АСУ ТП, СДТУ, УРЗА)</t>
  </si>
  <si>
    <t>Реконструкция</t>
  </si>
  <si>
    <t>Нижневартовский район. Самотлорское месторождение</t>
  </si>
  <si>
    <t>Акционерное общество энергетики и электрификации «Тюменьэнерго» филиал Нижневартовские электрические сети (ИНН 8602060185)</t>
  </si>
  <si>
    <t>86:04:0000001:5464</t>
  </si>
  <si>
    <t>Реконструкция ПС 110/35/6 кВ Заобье (расширение ОРУ
110 кВ до схемы «110-5Н», замена выключателей 110 кВ,
разъединителей 110 кВ, ОПУ)</t>
  </si>
  <si>
    <t>Нижневартовский район,
вблизи СП Покур</t>
  </si>
  <si>
    <t>86:04:0000001:5451</t>
  </si>
  <si>
    <t xml:space="preserve">ООО "Торговый дом "ЭКОНО-ТЕХ" (ИНН 8603127227) </t>
  </si>
  <si>
    <t>Реконструкция ВЛ 110 кВ Узловая-Хохряково 1,2 ц
(замена дефектных фундаментов опор)</t>
  </si>
  <si>
    <t>Нижневартовский район</t>
  </si>
  <si>
    <t xml:space="preserve">филиал акционерного общества Россети Тюмень Нижневартовские электрические сети (ИНН 8602060185) </t>
  </si>
  <si>
    <t>86:04:0000001:5601; 86:04:0000001:129287; 86:04:0000001:126648; 86:04:0000001:126671; 86:04:0000001:126650; 86:04:0000001:126636; 86:04:0000001:129288</t>
  </si>
  <si>
    <t>Фонд развития Югры, Пинаев Алексей Петрович</t>
  </si>
  <si>
    <t>Проектирование / Проведены проектные работы, документация находится на гос экспертизе, планируемые сроки завершения работ по проектированию - 2 квартал 2024 года.</t>
  </si>
  <si>
    <t>Капитальный ремонт завершен</t>
  </si>
  <si>
    <t>ООО "Инвестстройрегион"</t>
  </si>
  <si>
    <t>86:04:0000004</t>
  </si>
  <si>
    <t>86:04:0000008</t>
  </si>
  <si>
    <t>Улучшение качества воды</t>
  </si>
  <si>
    <t xml:space="preserve">эксплуатация / Завершение этапа "Работы по замене трубопровода подачи воды из скважины на ВОК Импульс. Покрытие поверхности изоляции трубопроводов п/п 97-100. Проект завершен. </t>
  </si>
  <si>
    <t xml:space="preserve">Строительство/ Проект реализован на 40%
</t>
  </si>
  <si>
    <t>Строительство здания обслуживающего персонала, расположенного на производственной базе по адресу: Нижневартовский муниципальный район, городское поселение Излучинск, территория автодороги Стрежевой-Нижневартовск, примыкание к Самотлорскому кольцу, 2 км, земельный участок № 5</t>
  </si>
  <si>
    <t>Реконструкция помещения с целью увеличения объема производимой продукции и расширения рынков сбыта</t>
  </si>
  <si>
    <t>Установка предназначена для полной биологической очистки септических (привозных) хозяйственно-бытовых сточных вод, поступающих с ассенизационными вакуумными машинами от частного сектора, до норм сброса в водоемы рыбохозяйственного значения и обеззараживания очищенной воды. Реализация проекта обеспечит вывоз жидких бытовых отходов на канализационные очистные сооружения, что создаст условия для обеспечения качественной коммунальной услугой по водоотведению жителей села (574 человека), снижение расходов на транспортировку ЖБО из с. Корлики на КОС в с. Ларьяк, а также снижение рисков выставления штрафных санкций</t>
  </si>
  <si>
    <t>Номинальная производительность установки - 44 куб.м./сутки, Максимальный часовой расход - 30 куб.м./час. Состав: 1. Установка очистных сооружений хоз-бытового стока, 2. Канализационная насосная станция, 3. Очистные сооружения поверхностного стока подземные, 4. Пожарный резервуар (2 шт.), 5. Трубопровод отведения очищенных стоков напорный  №1,2, 6. Площадка хранения осадка, 7. Колодец канализационный (2 шт.), 8. ДЭС</t>
  </si>
  <si>
    <t>Строительство Автокемпинга на автодороге Нижневартовск-Мегион</t>
  </si>
  <si>
    <t>Капитальный ремонт объекта МБДОУ "Излучинский детский сад комбинированого вида "Сказка"</t>
  </si>
  <si>
    <t xml:space="preserve">Проект состоит из двух этапов: создание инвестиционной площадки для выращивания сеянцев; монтаж тепличного оборудования и выращивание овощей </t>
  </si>
  <si>
    <t xml:space="preserve">Ведутся строительно-монтажные работы: электромонтажные работы (освещение) - 100%,
строительство пешеходных и велосипедных путей - 97%,
бетонные работы (устройство амфитеатра, смотровых площадок, безопасных спусков)  - 95%. Срок окончания строительства - 3 квартал 2024. На 28.11.2023 освоено 78 697 тыс. руб., в т.ч.: 3 934 тыс.руб. - средства инвестора, 74762,9 - кап. грант
</t>
  </si>
  <si>
    <t xml:space="preserve">2022-2024 - строительство, 2024-2026 - содержание. </t>
  </si>
  <si>
    <t>Завершены работы по проекту. Проект реализован.</t>
  </si>
  <si>
    <t>Строительство /05.09.2022 заключен контракт №52-СДО с ООО "СК "СтройИнвест". Строительная готовность объекта - 42% (Кровля - 100%, электромонтажные работы - 50%, фундамент - 100%, стены - 95%). Срок окончания работ - июль 2024</t>
  </si>
  <si>
    <t xml:space="preserve">приобретение оборудования,закуп сырья, строительно-монтажные работы - строительство цеха сушки и грануляции </t>
  </si>
  <si>
    <t>Нижневартовский район, гп. Излучинск, территория автодороги Стрежевой-Нижневартовск, примыкание к Самотлорскому кольцу, 2 км., строение 2</t>
  </si>
  <si>
    <t xml:space="preserve">Произведена расчистка территории (демонтаж арочников), произведены геолого-разведовательные изыскания, обустроено свайное поле, подведены сети водоснабжения и водоотведения. </t>
  </si>
  <si>
    <t>После регистрации племенного хозяйства стоиомсть реализуемого молодняка возрастет в 2 раза</t>
  </si>
  <si>
    <t>Нижневартовский район,   пгт. Излучинск, Мостоотряд – 95.</t>
  </si>
  <si>
    <t>2-этажное здание цеха по переработке молока и мяса</t>
  </si>
  <si>
    <t>Открытие нестационарного торгового объекта</t>
  </si>
  <si>
    <t>торговля продуктами питания местного производства</t>
  </si>
  <si>
    <t>нестационарный торговый павильон небольшой площади</t>
  </si>
  <si>
    <t>г. Нижневартовск, ул. Дружбы народов</t>
  </si>
  <si>
    <t>торгово-закупочная</t>
  </si>
  <si>
    <t>проект реализован</t>
  </si>
  <si>
    <t>Строительство /Проект реализован на 80%. Произведена закупка оборудования для 5 цехов (мясной, молочный, по глубокой переработке дикоросов, рыбный и сертифицированный убойный цех). Цех по переработке рыбной продукции и сертифицированный убойный цех введены в эксплуатацию. Молочный цех, цех по переработке дикоросов и мясной цех – работы выполнены, осталась внутренняя отделка.</t>
  </si>
  <si>
    <t xml:space="preserve">средства инвестора, грант Деппрома ХМАО-Югры </t>
  </si>
  <si>
    <t xml:space="preserve"> грант Деппрома ХМАО-Югры </t>
  </si>
  <si>
    <t xml:space="preserve">средства инвестора, субсидия Деппрома ХМАО-Югры </t>
  </si>
  <si>
    <t>Субсидия Деппрома ХМАО-Югры (на материально-техническую базу)</t>
  </si>
  <si>
    <t xml:space="preserve">ООО "Сабун", ИНН 8620022016, директор Гришаев Александр Александрович, Гришаева Татьяна Владировна </t>
  </si>
  <si>
    <t>Создание мест для отдыха и обустройство территории "Славянского подворья"</t>
  </si>
  <si>
    <t>Нижневартовский район, пгт. Излучинск, пер. Молодежный, 5а</t>
  </si>
  <si>
    <t>Строительство / Установлен каркас здания, проводятся строительно-монтажные работы объекта (витраж фасада, кровля и коммуникации. Проект коммуникаций на согласовании)</t>
  </si>
  <si>
    <t>33 ГА земель лесного фонда</t>
  </si>
  <si>
    <t>Нижневартовский район, пгт. Излучинск, за р. Вах</t>
  </si>
  <si>
    <t>Лесное хозяйство, сельсвое хозяйство</t>
  </si>
  <si>
    <t>Оформлен земльный участок в аренду на 49 лет. Обустроен подъезд к участку, подведены коммуникации.
Две базы компании находятся в Излучинске. Планируется увеличение мощности электроэнергии на территории базы для высеивания саженцев.</t>
  </si>
  <si>
    <t>возобновление лесных ресурсов Нижневартовского района, округа и улудшения качества городской среды за счет озеленения территорий. Выращивание овощей в теплицах</t>
  </si>
  <si>
    <t>Минигостиница на 8 мест</t>
  </si>
  <si>
    <t>2018-2025</t>
  </si>
  <si>
    <t xml:space="preserve">МП "Культурное пространство Нижневартовского района, </t>
  </si>
  <si>
    <t>2017-2025</t>
  </si>
  <si>
    <t>ООО "Славянское подворье", директор Фефилов Владимир Юрьевич , ИНН 8620023027</t>
  </si>
  <si>
    <t>обустройство инфраструктуры стойбища для принятия туристов на круглогодичной основе</t>
  </si>
  <si>
    <t>увеличение количетсва туристов, ввод в эксплуатацию сооружения для круглогодичного проживания</t>
  </si>
  <si>
    <t>2019-2026</t>
  </si>
  <si>
    <t>МП "Культурное пространство Нижневартовского района"</t>
  </si>
  <si>
    <t>200 ,00</t>
  </si>
  <si>
    <t>Индивидуальный предприниматель Казанжи Любовь Васильевна, ИНН 862000956752</t>
  </si>
  <si>
    <t>Казанжи Любовь Васильевна, индивидуальный предприниматель,    8 908 894 67 12</t>
  </si>
  <si>
    <t>строительство некапитальных сооружений, развитие сельского туризма</t>
  </si>
  <si>
    <t>Глава КФХ Степанов</t>
  </si>
  <si>
    <t>Построен один гостевой дом, не введен в эксплуатации</t>
  </si>
  <si>
    <t xml:space="preserve">МП "Культурное пространство Нижневартовского района", </t>
  </si>
  <si>
    <t>Директор ООО "Аган Тревел" Зорова А.С., тел: + 7 999 571 38 42</t>
  </si>
  <si>
    <t>увеличение пропускной способности на 30%</t>
  </si>
  <si>
    <t>Нижневартовский район, район поселка Ермаковский</t>
  </si>
  <si>
    <t>Туризм и спорт</t>
  </si>
  <si>
    <t>Общество с ограниченной ответственностью "Трехгорье", директор Краснощеков Илья Андреевич              ИНН 8603116151</t>
  </si>
  <si>
    <t>86:04:0000001:7601</t>
  </si>
  <si>
    <t xml:space="preserve">Увеличение пропускной способности объекта, расширение спектра предоставляемых услуг. Для реализации проекта будет обновлена уже имеющаяся материально-техническая база. Для увеличения проходной способности будет приобретено необходимое оборудование для зимних видов спорта </t>
  </si>
  <si>
    <t>Модернизация инфраструктуры горнолыжного комплекса - база отдыха "Трехгорье"</t>
  </si>
  <si>
    <t>60.753639  76.402061</t>
  </si>
  <si>
    <t>Романова Екатерина Олеговна, начальник отдела ЖКХ и транспорта, тел.: 61-900, доб. 111</t>
  </si>
  <si>
    <t>Капитальный ремонт объекта "Жилой объект по ул. Набережная, д.3 в с. Варьеган Нижневартовского района"</t>
  </si>
  <si>
    <t>Капитальный ремонт объекта "Жилой объект по ул. Набережная, д.19 в с. Варьеган Нижневартовского района"</t>
  </si>
  <si>
    <t>Строительство 3-х квартирного жилого дома в с. Варьеган по ул. Школьная, д. 2</t>
  </si>
  <si>
    <t>Создание племенного хозяйства</t>
  </si>
  <si>
    <t>Закуп молодняка орловского рысака в целях воспроизводства - разведение для дальнейшей перепродажи и участия в скачках</t>
  </si>
  <si>
    <t>61.998793     76.758267</t>
  </si>
  <si>
    <t>86:04:0000002:231</t>
  </si>
  <si>
    <t>61.997641      76.764741</t>
  </si>
  <si>
    <t>86:04:0000002:9</t>
  </si>
  <si>
    <t>Строительство 3-х квартирного жилого дома в с. Варьеган по ул. Школьная, д. 9</t>
  </si>
  <si>
    <t>ИП Гардашов Сариван Алим Оглы</t>
  </si>
  <si>
    <t>61.999212       76.758401</t>
  </si>
  <si>
    <t>61.999058    76.762471</t>
  </si>
  <si>
    <t>86:04:0000002:922</t>
  </si>
  <si>
    <t>86:04:0000002:921</t>
  </si>
  <si>
    <t>86:04:0000001:100386</t>
  </si>
  <si>
    <t xml:space="preserve">61.074863   76.279993     </t>
  </si>
  <si>
    <t>86:04:0000018:504</t>
  </si>
  <si>
    <t>60.959055      76.902596</t>
  </si>
  <si>
    <t>61.020799      76.623368</t>
  </si>
  <si>
    <t>61.000142      75.476062</t>
  </si>
  <si>
    <t>86:04:0000008:434</t>
  </si>
  <si>
    <t>2016-2024</t>
  </si>
  <si>
    <t>Нет</t>
  </si>
  <si>
    <t>Капитальный грант концедента</t>
  </si>
  <si>
    <t>Строительство инженерных сетей участка частной застройки (2 очередь) пгт. Излучинск</t>
  </si>
  <si>
    <t xml:space="preserve">Строительство / проект реализован на 80% (проводятся работы по внутренней отделке цеха). </t>
  </si>
  <si>
    <t>60.981598    76.939317</t>
  </si>
  <si>
    <t>Создание крестьянского (фермерского) хозяйства "Рыбное изобилие Югры"</t>
  </si>
  <si>
    <t>60.954067    76.891405</t>
  </si>
  <si>
    <t>86:04:0000018:718</t>
  </si>
  <si>
    <t>Строительство гостевых домов при фермерском хозяйстве "Обь"</t>
  </si>
  <si>
    <t>Строительство склада инертных материалов, расположенный
по адресу: Нижневартовский муниципальный район городское поселение Излучинск,
территория автодороги Стрежевой-Нижневартовск, примыкание к Самотлорскому кольцу,
2 км, строение 6</t>
  </si>
  <si>
    <t xml:space="preserve">Производство химических компонентов (загеливатели, брейкеры для гидроразрывов пластов) для нефтегазовых компаний </t>
  </si>
  <si>
    <t>60.973524 76.821327</t>
  </si>
  <si>
    <t>61.086241 76.209647</t>
  </si>
  <si>
    <t>61.137275 76.875163</t>
  </si>
  <si>
    <t>60.990994 75.474438</t>
  </si>
  <si>
    <t>60.651379    76.653719</t>
  </si>
  <si>
    <t>Обустройство площадки для производства посадочных материалов (сеянцев хвойных пород деревьев) и выращивания овощей в теплицах</t>
  </si>
  <si>
    <t>Строительство / строительство помещения для столовой и мясного цеха - проект реализован на 50% - произведен монтаж стен, фундамента и крыши</t>
  </si>
  <si>
    <t>86:04:0000001:13910</t>
  </si>
  <si>
    <t>60.896899 76.862319</t>
  </si>
  <si>
    <t>2021-2025</t>
  </si>
  <si>
    <t>кап. грант</t>
  </si>
  <si>
    <t>Деппромышленности Югры. Консультант отдела регулирования деятельности в сфере твердых коммунальных отходов управления по обращению с твердыми коммунальными отходами Перец Наталья Владимировна, 8-3467-353404, доб. 3816</t>
  </si>
  <si>
    <t xml:space="preserve">Закирова Виктория Геннадьевна начальник отдела природоохранных программ и мероприятий администрации района, 8-3466-494808 </t>
  </si>
  <si>
    <t>ООО НЭО (ООО Нижневартовское экологическое объединение)</t>
  </si>
  <si>
    <t>86:04:0000023:341</t>
  </si>
  <si>
    <t>УКС Нижневартовского района</t>
  </si>
  <si>
    <t>86:04:0000018</t>
  </si>
  <si>
    <t>60.954716     76.882892</t>
  </si>
  <si>
    <t>62.001713     76.741948</t>
  </si>
  <si>
    <t>60.9482             78.7888</t>
  </si>
  <si>
    <t>Оборудование смонтировано. Осталось получить сертификат соответствия и запустить производство.</t>
  </si>
  <si>
    <t>Выращивание и воспроизводство пресноводных ресурсов. Переработка и консервировынаие рыбы. Создание цеха по переработке икры и выращиваниме в УЗВ форели</t>
  </si>
  <si>
    <t>Капитальный ремонт части здания, используемое под предприятие общественного питания</t>
  </si>
  <si>
    <t xml:space="preserve">Проект реализован на 70%, приобретено производственное помещение под цех по производству продукции и переработки дикоросов, укупорщик и морозильная камера. Планируется приобретение вакуумного котла для варки варенья. </t>
  </si>
  <si>
    <t>Проект реализован. Все оборудование смонтировано. Магазин работает</t>
  </si>
  <si>
    <t>Количество проектов</t>
  </si>
  <si>
    <t>лесное хозяйство</t>
  </si>
  <si>
    <t>перерабатывающая промышленность</t>
  </si>
  <si>
    <t>энергетика</t>
  </si>
  <si>
    <t>экология</t>
  </si>
  <si>
    <t xml:space="preserve">Индивидуальный предприниматель, глава крестьянского (фермерского) хозяйства Гаврилюк Владимир Васильевич, ИНН 860306152434, Нижневартовский район, д. Вата.
Тел.: (3466) 56-28-54
reNord.v@mail.ru
</t>
  </si>
  <si>
    <t xml:space="preserve">КФХ "Рыбное изобидие Югры", глава Аплетина Наталья Олеговна, тел. 89028547445 (бух. Ольга Александровна, sspoNflagman@mail.ru)  </t>
  </si>
  <si>
    <t>директор Краснощеков Илья Андреевич 3gorNi@mail.ru +7 922 252 23 24</t>
  </si>
  <si>
    <t xml:space="preserve">Планируемые </t>
  </si>
  <si>
    <t>Реализуемые</t>
  </si>
  <si>
    <t>Реализованные</t>
  </si>
  <si>
    <t>ИТОГО:</t>
  </si>
  <si>
    <t>Инвестиционная емкость проектов</t>
  </si>
  <si>
    <t xml:space="preserve">обрабатывающая промышленность </t>
  </si>
  <si>
    <t>рыболовство, рыбоводство</t>
  </si>
  <si>
    <t>разведение прочих пушных зверей на фермах</t>
  </si>
  <si>
    <t>услуги обществ.питания</t>
  </si>
  <si>
    <t>Строительство резервной сети теплоснабжения</t>
  </si>
  <si>
    <t>Разработка проекта по строительству резервной сети теплоснабжения п.г.т. Излучинск для стижения риска техногенной аварии в отопительный сезон</t>
  </si>
  <si>
    <t>Энергетика</t>
  </si>
  <si>
    <t>Нижневартовская ГРЭС</t>
  </si>
  <si>
    <t>Ламкова Жанна Юрьевна, начальник отдела инвестиций и проектной деятельности управления экономики администрации района                      8 (3466) 49-87-84</t>
  </si>
  <si>
    <t>Разработка проекта по инновационной модернизации котельной с целью увеличения мощности оборудования и снижения риска его аварийности</t>
  </si>
  <si>
    <t>Строительство. Контракт на СМР до 29.02.2024</t>
  </si>
  <si>
    <t>строительство / Ведутся строительно-монтажные работы: фундамент - 100%, внутренние отделочные работы - 100%. Осталось: монтаж кровли, благоустройство территории монтаж кровли - 90%</t>
  </si>
  <si>
    <t>Строительство / Ведутся строительно-монтажные работы: выполнение работ по монтажу, строительств сруба - 100%, монтаж кровли - 100%. Осталось: благоустройство</t>
  </si>
  <si>
    <t>Проектирование / в МП «Строительство (реконструкция), капитальный и текущий ремонт объектов НВ района»  - не предусмотрено объекта и финансирования. Проектирование закончено.</t>
  </si>
  <si>
    <t>Повышение качества оказания услуг по водоотведению, обеспечение экологических требований. РАНЕЕ БЫЛ ВКЛЮЧЕН В КАРТУ РАЗВИТИЯ ЮГРЫ</t>
  </si>
  <si>
    <t>замена существующих инженерных коммуникаций, обеспечение централизованным водоснабжением и водоотведением. РАНЕЕ БЫЛ ВКЛЮЧЕН В КАРТУ РАЗВИТИЯ ЮГРЫ</t>
  </si>
  <si>
    <t>улучшение качества предоставляемых услуг, сокращение негативного воздействия на окружающую среду, гарантия санитарно-эпидемиологической безопасности. РАНЕЕ БЫЛ ВКЛЮЧЕН В КАРТУ РАЗВИТИЯ ЮГРЫ</t>
  </si>
  <si>
    <t>Строительство / 11.11.2022 предоставлен участок, 19.04.2023 получено разрешение на строительство.  Полностью возведены стены, конструкции выведены под крышу, установлены оконные блоки, в дома заведены инженерные сети. В настоящее время ведутся фасадные работы и идёт возведение межкомнатных перегородок. Дом полностью обеспечен узлами учёта и индивидуальными септиками. Окончание строительства - 1 квартал 2024 года</t>
  </si>
  <si>
    <t>Строительство / 11.11.2022 предоставлен участок, 19.04.2023 получено разрешение на строительство.  Полностью возведены стены, конструкции выведены под крышу, установлены оконные блоки, в дома заведены инженерные сети. В настоящее время ведутся фасадные работы и идёт возведение межкомнатных перегородок. Новый дом полностью обеспечен узлами учёта и индивидуальными септиками. Окончание строительства - 1 квартал 2024 года</t>
  </si>
  <si>
    <t>Индивидуальный предприниматель Казамкин Виталий Егорович</t>
  </si>
  <si>
    <t>начальник управления поддержки и развития предпринимательства, агропромышленного комплекса и местной промышленности 8(3466) 49-48-26</t>
  </si>
  <si>
    <t>начальник управления поддержки и развития предпринимательства, агропромышленного комплекса и местной промышленности  8(3466) 49-48-26</t>
  </si>
  <si>
    <t>начальник управления поддержки и развития предпринимательства, агропромышленного комплекса и местной промышленности администрации района  8(3466) 49-48-26</t>
  </si>
  <si>
    <t>начальник управления поддержки и развития предпринимательства, агропромышленного комплекса и местной промышленности администрации района 8(3466) 49-48-26</t>
  </si>
  <si>
    <t>начальник управления поддержки и развития предпринимательства, агропромышленного комплекса и местной промышленности, 8(3466) 49-48-26</t>
  </si>
  <si>
    <t xml:space="preserve">начальник управления поддержки и развития предпринимательства, агропромышленного комплекса и местной промышленности, 8(3466) 49-48-26, 49-47-25,  49-48-06, 49-47-09 </t>
  </si>
  <si>
    <t xml:space="preserve">начальник управления поддержки и развития предпринимательства, агропромышленного комплекса и местной промышленности администрации района, т. 8(3466) 49-48-26, 49-48-06, 49-47-09 </t>
  </si>
  <si>
    <t>20 жилых домов общей площадью 17,79 тыс. кв.м</t>
  </si>
  <si>
    <t xml:space="preserve">средства инвестора, субсидия Нижневартовского района </t>
  </si>
  <si>
    <t>Субсидия на приобретение 8 голов племенных лошадей. В рамках муниципальной программы «Развитие малого и среднего предпринимательства, агропромышленного комплекса и рынков сельскохозяйственной продукции, сырья и продовольствия в Нижневартовском районе"                            по факту понесенных затрат</t>
  </si>
  <si>
    <t>Строительство / места для отдыха (глэмпинг) введены в эксплуатацию в 2020. Запланировано строительство дополнительных мест отдыха, дома дневного пребывания (4 ед.), оборудования детской площадки</t>
  </si>
  <si>
    <t>Строительство / Здание музея введено в эксплуатацию в 2021 году. Приобретается необходимое оборудования, проводится доукомплектация выставочных экспозиций. Построено здание для приема пищи вместимостью до 30 человек. Планирует построить новый кораль (загон для оленей)</t>
  </si>
  <si>
    <t>Закуплены лыжи и ватружки. Планируется приобретение спортивного оборудования и инвентаря (снегоуплотнители, система искусственного снегообразования, снегоход).</t>
  </si>
  <si>
    <t>Строительство Комплексного межмуниципального полигона твердых коммунальных отходов для городов Нижневартовска, Мегиона, поселений Нижневартовского района ХМАО-Югры</t>
  </si>
  <si>
    <t>13.02.2020 заключено концессионное соглашение. Этап разработки проектной документации/Проект прошел экологическую экспертизу и государственную экспертизу на 
проектную документацию по строительству мусоросортировочного комплекса с 
участком компостирования, положительное заключение государственной 
экспертизы на подъездную дорогу и положительное заключение экологической 
экспертизы на полигон. Сейчас проектная документация на этапе государственной строительной экспертизы. СМР 2024-2025 годы</t>
  </si>
  <si>
    <t>Проектирование / ПСД на гос.экспертизе (срок получения 2 кв. 2024 года), Предварительная стоимость строительства на 3 кв. 2022г.</t>
  </si>
  <si>
    <t>Проектирование / Ведутся проектные работы, окончание проектных работ 3 квартал 2024 года</t>
  </si>
  <si>
    <t>Проектирование проектирование завершено, положительное заключение гос. экспертизы - 2 кв. 2022г.</t>
  </si>
  <si>
    <t>Проектирование завершено, положительное заключение гос.экспертизы - 2кв. 2022г</t>
  </si>
  <si>
    <t>Проектирование / подготовлена ПСД в ценах 2021 года,находиться на гос.экспертизе - срок получения 2 квартал 2024 г, подготовлено письмо для включения в госпрограмму. Предварительная стоимость на 3кв. 2022г.</t>
  </si>
  <si>
    <t>Проектирование завершено, положительное заключение гос.экспертизы - 3 кв. 2022 г</t>
  </si>
  <si>
    <t>Проектирование завершено, положительное заключение гос.экспертизы - 1кв. 2023г.</t>
  </si>
  <si>
    <t>Проектирование завершено, положительное заключение гос.экспертизы - 2кв. 2023г</t>
  </si>
  <si>
    <t>Проектирование / положительное заключение гос.экспертизы - 2 кв. 2020, планируется создание - 4 квартал 2024</t>
  </si>
  <si>
    <t>Проектирование / ПСД готова, положительное эаключение гос.экспертизы -1 кв. 2020г.</t>
  </si>
  <si>
    <t>Проектирование / Проектные работы приостановлены. Сложности в реализации проекта в лесной зоне. Выполнены инженерные изыскания. Планируемый срок получения заключения - 3 кв. 2024г. Предварительная стоимость строительства</t>
  </si>
  <si>
    <t>Проектирование / ПСД в работе. Выполнение этапа -разработка ПСД. Планируемый срок получения заключения - 3 кв. 2024г. Предварительная стоимость строительства</t>
  </si>
  <si>
    <t>Проектирование завершено, положительное заключение гос.экспертизы - 1 кв. 2023 г</t>
  </si>
  <si>
    <t>Проектирование завершено, положительное заключение гос.экспертизы - 3кв. 2020г.</t>
  </si>
  <si>
    <t>Проектирование / подготовлена ПСД,находиться на гос.экспертизе - срок получения 2 квартал 2024 г, Предварительная стоимость на 4кв. 2023г.</t>
  </si>
  <si>
    <t>Проектирование / Проект находиться в архиве, реализация под вопросом, в МП «Строительство (реконструкция), капитальный и текущий ремонт объектов НВ района»  - не предусмотрено объекта и финансирования</t>
  </si>
  <si>
    <t>заключили контракт на ПИРы. Разработка ПСД. Сроки завершения работ - 2кв.2024г. Стоимость ПИР - 3500,0</t>
  </si>
  <si>
    <t>Строительство / в 2017 году введены 2 дома 4-х квартирный и 8-ми квартирный дома (1314 кв. м) м, в 2018 году введены 3 одноквартирных дома (1234,8 кв. м), в 2019 году введены 2 8-ми квартирных дома и 5 одноквартирных дома (4940,2 кв. м), в 2021 году введен 4-х квартирных дом, в 2022 году введено 4 8-квартирных дома и один 4-х квартирных дом (6 334 кв. м), в 2023 году ведется строительство 6-ти и 8-ми кв.дома (возведены под кровлю). Плановая дата ввода - 2 квартал 2024 года</t>
  </si>
  <si>
    <t>Выполнены работы по прокладке 5567,9м трубопровода по 1 и 2 очередям. Смонтировано ёмкость для чистой воды 100%. Насосная перекачки воды с монтажом 2 насосов перекачки воды, смонтирована опора линии электропередач, сети электрические, трубопровод пожаротушения 100%, сети технологические 100%. Смонтированы колодцы пожаротушения, водоснабжения. 
Проводятся работы по подключению электрических сете и теплоизоляционные работы трубопровода на 80%.
Заканчивается строительство объекта - январь 2024 года.</t>
  </si>
  <si>
    <t xml:space="preserve">Реконструкция ПС 110/35/6 кВ Кольцевая. Площадь 1645,43 м2 </t>
  </si>
  <si>
    <t>разрешение на строительство выдано 16.12.2022</t>
  </si>
  <si>
    <t>разрешение на строительство выдано 22.02.2023</t>
  </si>
  <si>
    <t>Реконструкция ПС 110/35/6 кВ Заобье. Площадь 119,3 м2
Протяженность ВЛ110 кВ 180,21 м</t>
  </si>
  <si>
    <t>площадь 1344,8 м2</t>
  </si>
  <si>
    <t>разрешение на строительство выдано 12.05.2023. Каркас здания возведен, построена крыша, вставлены окна, ведется внутренняя отделка помещения</t>
  </si>
  <si>
    <t>площадь 1165,26 м2</t>
  </si>
  <si>
    <t>разрешение на строительство выдано 16.05.2023. Каркас здания возведен. Проводится наружная отделка и подведение сетей</t>
  </si>
  <si>
    <t>площадь 220, 5 кв.м.</t>
  </si>
  <si>
    <t>02.11.2023 выдано разрешение на строительство. Полностью возведены стены, конструкции выведены под крышу, установлены оконные блоки, в дома заведены инженерные сети. В настоящее время ведутся фасадные работы и идёт возведение межкомнатных перегородок. Новый дом полностью обеспечен узлами учёта и индивидуальными септиками. Окончание строительства - 1 квартал 2024 года</t>
  </si>
  <si>
    <t>14.11.2023 выдано разрешение на строительство. Полностью возведены стены, конструкции выведены под крышу, установлены оконные блоки, в дома заведены инженерные сети. В настоящее время ведутся фасадные работы и идёт возведение межкомнатных перегородок. Новый дом полностью обеспечен узлами учёта и индивидуальными септиками. Окончание строительства - 1 квартал 2024 года</t>
  </si>
  <si>
    <t>Строительство административно-бытового корпуса, ХМАО-Югра, Нижневартовский район, станция Савкино (бывшая территория Нижневартовской базы производственно-технического обслуживания и комплектации оборудования (НБ ПТО и КО №1))</t>
  </si>
  <si>
    <t>29.11.2023 выдано разрешение на строительство.</t>
  </si>
  <si>
    <t>Эксплуатация. введен 11.07.2023</t>
  </si>
  <si>
    <t xml:space="preserve">Эксплуатация. здание 2 (2 этап)введено в эксплуатацию 20.02.2023;
здание (1 этап) введен в эксплуатацию 14.11.2023 </t>
  </si>
  <si>
    <t>Строительство помещения с торговыми рядами (2 здания):
1 этап (Здание) - 2х этаж здание площадью 737,9 кв.м.,
2 этап (Здание 2) - 2х этажное здание площадью 586,8 кв.м</t>
  </si>
  <si>
    <t>площадь 155,3 м2</t>
  </si>
  <si>
    <t>площадь 135,9 м2</t>
  </si>
  <si>
    <t>площадь 153,8 м2</t>
  </si>
  <si>
    <t>Введен в эксплуатацию 13.11.2023</t>
  </si>
  <si>
    <t>Введен в эксплуатацию 02.11.2023</t>
  </si>
  <si>
    <t>Введен в эксплуатацию 10.11.2023</t>
  </si>
  <si>
    <t>Строительство / 10.07.2023 заключен договор</t>
  </si>
  <si>
    <t>площадь 157,7 м2</t>
  </si>
  <si>
    <t>введен в эксплуатацию в 17.11.2023</t>
  </si>
  <si>
    <t xml:space="preserve">Устройство спортивной площадки по пер. Строителей, д. 2 в пгт. Излучинск
</t>
  </si>
  <si>
    <t>Реконструкция Православной церкви на 100 молящихся в честь священномученика Гермогена епископа Тобольского и всех Новомученников и Исповедников Российских</t>
  </si>
  <si>
    <t>реконструкция церкви
площадью 283,5 кв.м., 2 этажа</t>
  </si>
  <si>
    <t>пгт. Новоаганск, ул. Центральная 4а</t>
  </si>
  <si>
    <t>выдано разрешение на ввод 21.12.2023</t>
  </si>
  <si>
    <t>площадь 592,2 кв.м., 2 этажа, вместимость 48 человек</t>
  </si>
  <si>
    <t>Эксплуатация / Выдано разрешение на ввод 14.08.2023.</t>
  </si>
  <si>
    <t>Индивидуальный предприниматель Бурич Татьяна Валерьевна</t>
  </si>
  <si>
    <t>В 2023 году выполнены работы по кровле, фасаду и внутренней отделке. На 3 квартал 2024 года запланирована работа по благоустройству и замене окон.</t>
  </si>
  <si>
    <t>ПСД разработана</t>
  </si>
  <si>
    <t>Строительство / Разрешение на строительство продлено до 20.06.2024. Строительная готовность объекта - 50% (Кровля - 100%, электромонтажные работы - 70%, фундамент - 100%, стены - 100%, вентиляция - 30%). Срок окончания работ - октябрь 2024. Окончание СМР согласно МК - 25.12.2024. Получение разрешения на ввод объекта в эксплуатацию запланировано на 1 квартал 2025 года. Выполнено: устройство фундаментов, устройство наружных стен, устройство кровли, устройство монолитных участков перекрытий, кладка внутренних перегородок и стен из кирпича, наружные сети ТВС, наружные сети связи, установка окон, устройство лестничных маршей, наружная система канализации.</t>
  </si>
  <si>
    <t>площадь 1310,62 м2</t>
  </si>
  <si>
    <t>Строительство Склада-магазина, расположенного на земельном участке с кадастровым номером 86:04:0000018:504 в п.г.т. Излучинск Нижневартовского района</t>
  </si>
  <si>
    <t>выполнение работ по благоустройству
работы завершены</t>
  </si>
  <si>
    <t>Сельское хозяйство, разведение лошадей</t>
  </si>
  <si>
    <t>Энергетика/строительство инженерных сооружений</t>
  </si>
  <si>
    <t>Нижневартовский район, с. Варьеган (гп. Новоаганск), ул. Школьная, 2</t>
  </si>
  <si>
    <t>Нижневартовский район, с. Варьеган (гп. Новоаганск), ул. Школьная, 9</t>
  </si>
  <si>
    <t>«Раздевалка хоккейного корта ул. Энергетиков, д. 5б пгт. Излучинск»</t>
  </si>
  <si>
    <t>Демонтаж здания раздевалки</t>
  </si>
  <si>
    <t>Демонтаж осуществлен</t>
  </si>
  <si>
    <t>Строительство / Ведутся строительно-монтажные работы: устройство фундамента - 100%, монтаж конструкций здания - 65%. Планируемый срок окончания работ - 1 квартал 2024 года..  14.04.2023 заключен нонтракт №40-СДО с ООО "Строй групп"
Контракт продлен до 01.07.2024</t>
  </si>
  <si>
    <t>Реконструкция здания для организации проживания</t>
  </si>
  <si>
    <t>Энергетика/Строительство инженерных сооружений</t>
  </si>
  <si>
    <t>2018-2024</t>
  </si>
  <si>
    <t>2024 - 2025</t>
  </si>
  <si>
    <t>ПСД разработана, получено заключение негосуд. экспертизы. Капитальный ремонт выполнен 1 этап</t>
  </si>
  <si>
    <t>ПСД разработана, получено заключение негосуд. экспертизы -1 кв. 2023 г.</t>
  </si>
  <si>
    <t xml:space="preserve">Строительство цеха по переработки мяса КФХ "Югор" Глава В.С. Быльев   </t>
  </si>
  <si>
    <t>Строительство кормоцеха</t>
  </si>
  <si>
    <t>минилиния грануляции комбикорма площадью 144 кв.м.</t>
  </si>
  <si>
    <t>Проект в стадии реализации. Часть оборудования закуплена.</t>
  </si>
  <si>
    <t xml:space="preserve">Проектирование / ПСД готова </t>
  </si>
  <si>
    <t>Финансовый директор Инна Григорьевна, тел. 285358</t>
  </si>
  <si>
    <t>Модернизация первого  энергоблока, включая котельную в пгт. Излучинск</t>
  </si>
  <si>
    <t>Строительство / произведен монтаж фундамента, возведен каркас сенохранилища, крыша и стены. Оставшиеся работы - обшивка стен профлистом</t>
  </si>
  <si>
    <t>Эксплуатация / Здание готово к введу в эксплуатацию, приобретается необходимое оборудование для функционирования проекта</t>
  </si>
  <si>
    <t>В настоящее время мини АЗС и кафе функционируют, здание операторной постоено - готовится документация для ввода в эксплуатацию</t>
  </si>
  <si>
    <t>Приобретение мини-цеха по переработке рыбы и мяса и приобретение морозильной камеры</t>
  </si>
  <si>
    <t>построены 3 конюшни, в планах строительство блока для с/х техники. Закуплено маточное поголовье - 29 лошадей и 3 жеребца. Необходима регистрация племенного хозяйства.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</si>
</sst>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р_._-;\-* #,##0.00_р_._-;_-* &quot;-&quot;??_р_._-;_-@_-"/>
    <numFmt numFmtId="165" formatCode="#,##0.00;[Red]#,##0.00"/>
    <numFmt numFmtId="166" formatCode="_-* #,##0.0_р_._-;\-* #,##0.0_р_._-;_-* &quot;-&quot;??_р_._-;_-@_-"/>
    <numFmt numFmtId="167" formatCode="_-* #,##0_р_._-;\-* #,##0_р_._-;_-* &quot;-&quot;??_р_._-;_-@_-"/>
    <numFmt numFmtId="168" formatCode="0.0%"/>
    <numFmt numFmtId="169" formatCode="#,##0;[Red]#,##0"/>
    <numFmt numFmtId="170" formatCode="#,##0.00\ _₽"/>
  </numFmts>
  <fonts count="19" x14ac:knownFonts="1">
    <font>
      <sz val="11"/>
      <color theme="1"/>
      <name val="Calibri"/>
      <family val="2"/>
      <charset val="204"/>
      <scheme val="minor"/>
    </font>
    <font>
      <sz val="11"/>
      <color theme="1"/>
      <name val="Calibri"/>
      <family val="2"/>
      <charset val="204"/>
      <scheme val="minor"/>
    </font>
    <font>
      <sz val="8"/>
      <name val="Times New Roman"/>
      <family val="1"/>
      <charset val="204"/>
    </font>
    <font>
      <sz val="8"/>
      <color rgb="FFFF0000"/>
      <name val="Times New Roman"/>
      <family val="1"/>
      <charset val="204"/>
    </font>
    <font>
      <sz val="8"/>
      <color indexed="8"/>
      <name val="Arial"/>
      <family val="2"/>
      <charset val="204"/>
    </font>
    <font>
      <sz val="11"/>
      <name val="Times New Roman"/>
      <family val="1"/>
      <charset val="204"/>
    </font>
    <font>
      <b/>
      <sz val="11"/>
      <name val="Calibri"/>
      <family val="2"/>
      <charset val="204"/>
      <scheme val="minor"/>
    </font>
    <font>
      <b/>
      <sz val="8"/>
      <name val="Times New Roman"/>
      <family val="1"/>
      <charset val="204"/>
    </font>
    <font>
      <b/>
      <sz val="11"/>
      <name val="Times New Roman"/>
      <family val="1"/>
      <charset val="204"/>
    </font>
    <font>
      <u/>
      <sz val="11"/>
      <color theme="10"/>
      <name val="Calibri"/>
      <family val="2"/>
      <charset val="204"/>
      <scheme val="minor"/>
    </font>
    <font>
      <sz val="10"/>
      <name val="Times New Roman"/>
      <family val="1"/>
      <charset val="204"/>
    </font>
    <font>
      <b/>
      <sz val="10"/>
      <name val="Times New Roman"/>
      <family val="1"/>
      <charset val="204"/>
    </font>
    <font>
      <b/>
      <sz val="10"/>
      <name val="Calibri"/>
      <family val="2"/>
      <charset val="204"/>
      <scheme val="minor"/>
    </font>
    <font>
      <b/>
      <sz val="14"/>
      <name val="Times New Roman"/>
      <family val="1"/>
      <charset val="204"/>
    </font>
    <font>
      <sz val="11"/>
      <name val="Calibri"/>
      <family val="2"/>
      <charset val="204"/>
      <scheme val="minor"/>
    </font>
    <font>
      <sz val="11"/>
      <color theme="1"/>
      <name val="Times New Roman"/>
      <family val="1"/>
      <charset val="204"/>
    </font>
    <font>
      <sz val="9"/>
      <name val="Times New Roman"/>
      <family val="1"/>
      <charset val="204"/>
    </font>
    <font>
      <b/>
      <sz val="11"/>
      <color theme="1"/>
      <name val="Times New Roman"/>
      <family val="1"/>
      <charset val="204"/>
    </font>
    <font>
      <sz val="12"/>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7">
    <xf numFmtId="0" fontId="0" fillId="0" borderId="0"/>
    <xf numFmtId="164" fontId="1" fillId="0" borderId="0" applyFont="0" applyFill="0" applyBorder="0" applyAlignment="0" applyProtection="0"/>
    <xf numFmtId="0" fontId="4" fillId="0" borderId="0" applyFill="0" applyProtection="0"/>
    <xf numFmtId="0" fontId="4" fillId="0" borderId="0" applyFill="0" applyProtection="0"/>
    <xf numFmtId="164" fontId="4" fillId="0" borderId="0" applyFont="0" applyFill="0" applyBorder="0" applyAlignment="0" applyProtection="0"/>
    <xf numFmtId="0" fontId="9" fillId="0" borderId="0" applyNumberFormat="0" applyFill="0" applyBorder="0" applyAlignment="0" applyProtection="0"/>
    <xf numFmtId="9" fontId="1" fillId="0" borderId="0" applyFont="0" applyFill="0" applyBorder="0" applyAlignment="0" applyProtection="0"/>
  </cellStyleXfs>
  <cellXfs count="187">
    <xf numFmtId="0" fontId="0" fillId="0" borderId="0" xfId="0"/>
    <xf numFmtId="0" fontId="10" fillId="2" borderId="1" xfId="0" applyFont="1" applyFill="1" applyBorder="1" applyAlignment="1">
      <alignment horizontal="center" vertical="top"/>
    </xf>
    <xf numFmtId="0" fontId="11" fillId="2" borderId="1" xfId="0" applyFont="1" applyFill="1" applyBorder="1" applyAlignment="1">
      <alignment horizontal="center" vertical="top"/>
    </xf>
    <xf numFmtId="2" fontId="10" fillId="2" borderId="1" xfId="0" applyNumberFormat="1" applyFont="1" applyFill="1" applyBorder="1" applyAlignment="1">
      <alignment horizontal="center" vertical="top"/>
    </xf>
    <xf numFmtId="4" fontId="10" fillId="2" borderId="1" xfId="0" applyNumberFormat="1" applyFont="1" applyFill="1" applyBorder="1" applyAlignment="1">
      <alignment horizontal="center" vertical="top"/>
    </xf>
    <xf numFmtId="4" fontId="10" fillId="2" borderId="1" xfId="3" applyNumberFormat="1" applyFont="1" applyFill="1" applyBorder="1" applyAlignment="1" applyProtection="1">
      <alignment horizontal="center" vertical="top"/>
    </xf>
    <xf numFmtId="4" fontId="10" fillId="2" borderId="1" xfId="0" applyNumberFormat="1" applyFont="1" applyFill="1" applyBorder="1" applyAlignment="1">
      <alignment horizontal="center" vertical="top" wrapText="1"/>
    </xf>
    <xf numFmtId="0" fontId="11" fillId="2" borderId="0" xfId="0" applyFont="1" applyFill="1"/>
    <xf numFmtId="0" fontId="10" fillId="2" borderId="0" xfId="0" applyFont="1" applyFill="1" applyBorder="1" applyAlignment="1" applyProtection="1">
      <alignment horizontal="center" vertical="top" wrapText="1"/>
    </xf>
    <xf numFmtId="0" fontId="10" fillId="2" borderId="0" xfId="0" applyFont="1" applyFill="1" applyAlignment="1">
      <alignment horizontal="center" vertical="top"/>
    </xf>
    <xf numFmtId="0" fontId="11" fillId="2" borderId="0" xfId="0" applyFont="1" applyFill="1" applyAlignment="1">
      <alignment horizontal="center"/>
    </xf>
    <xf numFmtId="0" fontId="13" fillId="2" borderId="0" xfId="0" applyFont="1" applyFill="1" applyAlignment="1">
      <alignment horizontal="center"/>
    </xf>
    <xf numFmtId="0" fontId="8" fillId="2" borderId="0" xfId="0" applyFont="1" applyFill="1" applyAlignment="1">
      <alignment horizont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165" fontId="10" fillId="2" borderId="1" xfId="0" applyNumberFormat="1" applyFont="1" applyFill="1" applyBorder="1" applyAlignment="1" applyProtection="1">
      <alignment horizontal="center" vertical="top"/>
    </xf>
    <xf numFmtId="0" fontId="11" fillId="2" borderId="1" xfId="0" applyFont="1" applyFill="1" applyBorder="1" applyAlignment="1">
      <alignment horizontal="center"/>
    </xf>
    <xf numFmtId="0" fontId="10" fillId="2" borderId="1" xfId="5" applyFont="1" applyFill="1" applyBorder="1" applyAlignment="1" applyProtection="1">
      <alignment horizontal="center" vertical="top" wrapText="1"/>
    </xf>
    <xf numFmtId="165" fontId="10" fillId="2" borderId="1" xfId="3" applyNumberFormat="1" applyFont="1" applyFill="1" applyBorder="1" applyAlignment="1" applyProtection="1">
      <alignment horizontal="center" vertical="top"/>
    </xf>
    <xf numFmtId="0" fontId="10" fillId="2" borderId="0" xfId="0" applyFont="1" applyFill="1" applyAlignment="1">
      <alignment horizontal="center" wrapText="1"/>
    </xf>
    <xf numFmtId="14" fontId="10" fillId="2" borderId="1" xfId="0" applyNumberFormat="1" applyFont="1" applyFill="1" applyBorder="1" applyAlignment="1">
      <alignment horizontal="center" vertical="top"/>
    </xf>
    <xf numFmtId="164" fontId="10" fillId="2" borderId="1" xfId="1" applyFont="1" applyFill="1" applyBorder="1" applyAlignment="1">
      <alignment vertical="top" wrapText="1"/>
    </xf>
    <xf numFmtId="0" fontId="10" fillId="2" borderId="1" xfId="0" applyFont="1" applyFill="1" applyBorder="1" applyAlignment="1">
      <alignment horizontal="center" vertical="top" wrapText="1" shrinkToFit="1"/>
    </xf>
    <xf numFmtId="0" fontId="10" fillId="2" borderId="1" xfId="0" applyFont="1" applyFill="1" applyBorder="1" applyAlignment="1">
      <alignment horizontal="center"/>
    </xf>
    <xf numFmtId="0" fontId="10" fillId="2" borderId="1" xfId="0" applyFont="1" applyFill="1" applyBorder="1" applyAlignment="1">
      <alignment horizontal="center" vertical="center" textRotation="90"/>
    </xf>
    <xf numFmtId="4" fontId="10" fillId="2" borderId="1" xfId="0" applyNumberFormat="1" applyFont="1" applyFill="1" applyBorder="1" applyAlignment="1" applyProtection="1">
      <alignment horizontal="center" vertical="top" wrapText="1"/>
    </xf>
    <xf numFmtId="165" fontId="10" fillId="2" borderId="1" xfId="0" applyNumberFormat="1" applyFont="1" applyFill="1" applyBorder="1" applyAlignment="1" applyProtection="1">
      <alignment horizontal="center" vertical="top" wrapText="1"/>
    </xf>
    <xf numFmtId="165" fontId="8" fillId="2" borderId="1" xfId="0" applyNumberFormat="1" applyFont="1" applyFill="1" applyBorder="1" applyAlignment="1" applyProtection="1">
      <alignment horizontal="center" vertical="top" wrapText="1"/>
    </xf>
    <xf numFmtId="0" fontId="10" fillId="2" borderId="0" xfId="0" applyFont="1" applyFill="1" applyBorder="1" applyAlignment="1">
      <alignment horizontal="center" vertical="top" wrapText="1"/>
    </xf>
    <xf numFmtId="4" fontId="10" fillId="2" borderId="0" xfId="0" applyNumberFormat="1" applyFont="1" applyFill="1" applyBorder="1" applyAlignment="1">
      <alignment horizontal="center" vertical="center"/>
    </xf>
    <xf numFmtId="3" fontId="10" fillId="2" borderId="0" xfId="0" applyNumberFormat="1" applyFont="1" applyFill="1" applyBorder="1" applyAlignment="1">
      <alignment horizontal="center" vertical="center"/>
    </xf>
    <xf numFmtId="9" fontId="11" fillId="2" borderId="0" xfId="6" applyNumberFormat="1" applyFont="1" applyFill="1" applyBorder="1" applyAlignment="1">
      <alignment horizontal="center" vertical="center"/>
    </xf>
    <xf numFmtId="168" fontId="11" fillId="2" borderId="0" xfId="6" applyNumberFormat="1" applyFont="1" applyFill="1" applyBorder="1" applyAlignment="1">
      <alignment horizontal="center" vertical="center"/>
    </xf>
    <xf numFmtId="0" fontId="8" fillId="2" borderId="0" xfId="0" applyFont="1" applyFill="1"/>
    <xf numFmtId="0" fontId="6" fillId="2" borderId="0" xfId="0" applyFont="1" applyFill="1"/>
    <xf numFmtId="0" fontId="5" fillId="2" borderId="1" xfId="0" applyFont="1" applyFill="1" applyBorder="1" applyAlignment="1">
      <alignment horizontal="center" vertical="center"/>
    </xf>
    <xf numFmtId="0" fontId="10" fillId="2" borderId="1" xfId="0" applyFont="1" applyFill="1" applyBorder="1" applyAlignment="1">
      <alignment vertical="top"/>
    </xf>
    <xf numFmtId="164" fontId="10" fillId="2" borderId="1" xfId="1" applyFont="1" applyFill="1" applyBorder="1" applyAlignment="1" applyProtection="1">
      <alignment vertical="top" wrapText="1"/>
    </xf>
    <xf numFmtId="4" fontId="10" fillId="2" borderId="1" xfId="1" applyNumberFormat="1" applyFont="1" applyFill="1" applyBorder="1" applyAlignment="1" applyProtection="1">
      <alignment horizontal="center" vertical="top"/>
    </xf>
    <xf numFmtId="0" fontId="10" fillId="2" borderId="2" xfId="0" applyFont="1" applyFill="1" applyBorder="1" applyAlignment="1">
      <alignment horizontal="center" vertical="top" wrapText="1"/>
    </xf>
    <xf numFmtId="0" fontId="10" fillId="2" borderId="2" xfId="0" applyFont="1" applyFill="1" applyBorder="1" applyAlignment="1" applyProtection="1">
      <alignment horizontal="center" vertical="top" wrapText="1"/>
    </xf>
    <xf numFmtId="0" fontId="10" fillId="2" borderId="1" xfId="3" applyFont="1" applyFill="1" applyBorder="1" applyAlignment="1">
      <alignment horizontal="center" vertical="top" wrapText="1"/>
    </xf>
    <xf numFmtId="165" fontId="10" fillId="2" borderId="1" xfId="0" applyNumberFormat="1" applyFont="1" applyFill="1" applyBorder="1" applyAlignment="1">
      <alignment horizontal="center" vertical="top" wrapText="1"/>
    </xf>
    <xf numFmtId="0" fontId="10" fillId="2" borderId="0" xfId="0" applyFont="1" applyFill="1" applyAlignment="1">
      <alignment horizontal="center" vertical="top" wrapText="1"/>
    </xf>
    <xf numFmtId="0" fontId="6" fillId="2" borderId="0" xfId="0" applyFont="1" applyFill="1" applyAlignment="1">
      <alignment horizontal="center" vertical="top"/>
    </xf>
    <xf numFmtId="0" fontId="10" fillId="2" borderId="7" xfId="0" applyFont="1" applyFill="1" applyBorder="1" applyAlignment="1" applyProtection="1">
      <alignment horizontal="center" vertical="top" wrapText="1"/>
    </xf>
    <xf numFmtId="0" fontId="12" fillId="2" borderId="1" xfId="0" applyFont="1" applyFill="1" applyBorder="1"/>
    <xf numFmtId="0" fontId="10" fillId="2" borderId="1" xfId="0" applyFont="1" applyFill="1" applyBorder="1" applyAlignment="1">
      <alignment vertical="top" wrapText="1"/>
    </xf>
    <xf numFmtId="0" fontId="10" fillId="2" borderId="1" xfId="3" applyFont="1" applyFill="1" applyBorder="1" applyAlignment="1">
      <alignment horizontal="left" vertical="top" wrapText="1"/>
    </xf>
    <xf numFmtId="0" fontId="10" fillId="2" borderId="3" xfId="0" applyFont="1" applyFill="1" applyBorder="1" applyAlignment="1">
      <alignment horizontal="center" vertical="top"/>
    </xf>
    <xf numFmtId="0" fontId="2" fillId="2" borderId="1" xfId="0" applyFont="1" applyFill="1" applyBorder="1" applyAlignment="1">
      <alignment horizontal="center" vertical="top"/>
    </xf>
    <xf numFmtId="0" fontId="7" fillId="2" borderId="1" xfId="0" applyFont="1" applyFill="1" applyBorder="1" applyAlignment="1">
      <alignment horizontal="center" vertical="top"/>
    </xf>
    <xf numFmtId="167" fontId="8" fillId="2" borderId="1" xfId="0" applyNumberFormat="1" applyFont="1" applyFill="1" applyBorder="1" applyAlignment="1">
      <alignment horizontal="center"/>
    </xf>
    <xf numFmtId="166" fontId="8" fillId="2" borderId="1" xfId="0" applyNumberFormat="1" applyFont="1" applyFill="1" applyBorder="1" applyAlignment="1">
      <alignment horizontal="center"/>
    </xf>
    <xf numFmtId="0" fontId="7" fillId="2" borderId="4" xfId="0" applyFont="1" applyFill="1" applyBorder="1" applyAlignment="1">
      <alignment vertical="top"/>
    </xf>
    <xf numFmtId="0" fontId="7" fillId="2" borderId="6" xfId="0" applyFont="1" applyFill="1" applyBorder="1" applyAlignment="1">
      <alignment vertical="top"/>
    </xf>
    <xf numFmtId="0" fontId="7" fillId="2" borderId="3" xfId="0" applyFont="1" applyFill="1" applyBorder="1" applyAlignment="1">
      <alignment vertical="top"/>
    </xf>
    <xf numFmtId="0" fontId="6" fillId="2" borderId="0" xfId="0" applyFont="1" applyFill="1" applyBorder="1"/>
    <xf numFmtId="0" fontId="6" fillId="2" borderId="0" xfId="0" applyFont="1" applyFill="1" applyAlignment="1">
      <alignment horizontal="center"/>
    </xf>
    <xf numFmtId="0" fontId="6" fillId="2" borderId="1" xfId="0" applyFont="1" applyFill="1" applyBorder="1"/>
    <xf numFmtId="0" fontId="11" fillId="2" borderId="1" xfId="0" applyFont="1" applyFill="1" applyBorder="1" applyAlignment="1">
      <alignment horizontal="left" vertical="top"/>
    </xf>
    <xf numFmtId="0" fontId="10" fillId="2" borderId="1" xfId="0" applyFont="1" applyFill="1" applyBorder="1" applyAlignment="1">
      <alignment horizontal="left" vertical="top" wrapText="1"/>
    </xf>
    <xf numFmtId="0" fontId="10" fillId="2" borderId="1" xfId="0" applyFont="1" applyFill="1" applyBorder="1" applyAlignment="1">
      <alignment horizontal="left" vertical="top"/>
    </xf>
    <xf numFmtId="2" fontId="10" fillId="2" borderId="1" xfId="0" applyNumberFormat="1" applyFont="1" applyFill="1" applyBorder="1" applyAlignment="1">
      <alignment horizontal="left" vertical="top"/>
    </xf>
    <xf numFmtId="4" fontId="10" fillId="2" borderId="1" xfId="0" applyNumberFormat="1" applyFont="1" applyFill="1" applyBorder="1" applyAlignment="1" applyProtection="1">
      <alignment horizontal="center" vertical="top"/>
    </xf>
    <xf numFmtId="0" fontId="12" fillId="2" borderId="0" xfId="0" applyFont="1" applyFill="1"/>
    <xf numFmtId="4" fontId="10" fillId="2" borderId="1" xfId="3" applyNumberFormat="1" applyFont="1" applyFill="1" applyBorder="1" applyAlignment="1" applyProtection="1">
      <alignment horizontal="center" vertical="top" wrapText="1"/>
    </xf>
    <xf numFmtId="2" fontId="10" fillId="2" borderId="1" xfId="0" applyNumberFormat="1" applyFont="1" applyFill="1" applyBorder="1" applyAlignment="1">
      <alignment horizontal="center" vertical="top" wrapText="1"/>
    </xf>
    <xf numFmtId="4" fontId="10" fillId="2" borderId="1" xfId="3" applyNumberFormat="1" applyFont="1" applyFill="1" applyBorder="1" applyAlignment="1">
      <alignment horizontal="center" vertical="top" wrapText="1"/>
    </xf>
    <xf numFmtId="0" fontId="10" fillId="2" borderId="6" xfId="0" applyFont="1" applyFill="1" applyBorder="1" applyAlignment="1">
      <alignment horizontal="center" vertical="top" wrapText="1"/>
    </xf>
    <xf numFmtId="0" fontId="10" fillId="2" borderId="0" xfId="0" applyFont="1" applyFill="1" applyBorder="1" applyAlignment="1">
      <alignment vertical="top" wrapText="1"/>
    </xf>
    <xf numFmtId="0" fontId="10" fillId="2" borderId="0" xfId="0" applyFont="1" applyFill="1" applyBorder="1" applyAlignment="1" applyProtection="1">
      <alignment vertical="top" wrapText="1"/>
    </xf>
    <xf numFmtId="0" fontId="12" fillId="2" borderId="0" xfId="0" applyFont="1" applyFill="1" applyBorder="1"/>
    <xf numFmtId="165" fontId="10" fillId="2" borderId="1" xfId="3" applyNumberFormat="1" applyFont="1" applyFill="1" applyBorder="1" applyAlignment="1" applyProtection="1">
      <alignment horizontal="center" vertical="top" wrapText="1"/>
    </xf>
    <xf numFmtId="0" fontId="10" fillId="2" borderId="1" xfId="0" applyFont="1" applyFill="1" applyBorder="1" applyAlignment="1" applyProtection="1">
      <alignment vertical="top" wrapText="1"/>
    </xf>
    <xf numFmtId="0" fontId="10" fillId="2" borderId="3" xfId="0" applyFont="1" applyFill="1" applyBorder="1" applyAlignment="1" applyProtection="1">
      <alignment vertical="top" wrapText="1"/>
    </xf>
    <xf numFmtId="4" fontId="10" fillId="2" borderId="1" xfId="3" applyNumberFormat="1" applyFont="1" applyFill="1" applyBorder="1" applyAlignment="1">
      <alignment horizontal="center" vertical="top"/>
    </xf>
    <xf numFmtId="0" fontId="10" fillId="2" borderId="1" xfId="5" applyFont="1" applyFill="1" applyBorder="1" applyAlignment="1" applyProtection="1">
      <alignment vertical="top" wrapText="1"/>
    </xf>
    <xf numFmtId="0" fontId="11" fillId="2" borderId="1" xfId="0" applyFont="1" applyFill="1" applyBorder="1"/>
    <xf numFmtId="167" fontId="11" fillId="2" borderId="1" xfId="1" applyNumberFormat="1" applyFont="1" applyFill="1" applyBorder="1" applyAlignment="1">
      <alignment vertical="top" wrapText="1"/>
    </xf>
    <xf numFmtId="166" fontId="11" fillId="2" borderId="1" xfId="1" applyNumberFormat="1" applyFont="1" applyFill="1" applyBorder="1" applyAlignment="1">
      <alignment horizontal="center" vertical="top" wrapText="1"/>
    </xf>
    <xf numFmtId="170" fontId="10" fillId="2" borderId="1" xfId="0" applyNumberFormat="1" applyFont="1" applyFill="1" applyBorder="1" applyAlignment="1">
      <alignment horizontal="center" vertical="top"/>
    </xf>
    <xf numFmtId="0" fontId="6" fillId="2" borderId="1" xfId="0" applyFont="1" applyFill="1" applyBorder="1" applyAlignment="1">
      <alignment horizontal="center"/>
    </xf>
    <xf numFmtId="0" fontId="10" fillId="2" borderId="4" xfId="0" applyFont="1" applyFill="1" applyBorder="1" applyAlignment="1">
      <alignment horizontal="center" vertical="top" wrapText="1"/>
    </xf>
    <xf numFmtId="0" fontId="10" fillId="2" borderId="3" xfId="3" applyFont="1" applyFill="1" applyBorder="1" applyAlignment="1">
      <alignment horizontal="center" vertical="top" wrapText="1"/>
    </xf>
    <xf numFmtId="49" fontId="10" fillId="2" borderId="4" xfId="0" applyNumberFormat="1" applyFont="1" applyFill="1" applyBorder="1" applyAlignment="1" applyProtection="1">
      <alignment vertical="top" wrapText="1"/>
    </xf>
    <xf numFmtId="49" fontId="10" fillId="2" borderId="3" xfId="0" applyNumberFormat="1" applyFont="1" applyFill="1" applyBorder="1" applyAlignment="1">
      <alignment horizontal="center" vertical="top" wrapText="1"/>
    </xf>
    <xf numFmtId="0" fontId="10" fillId="2" borderId="0" xfId="0" applyFont="1" applyFill="1" applyAlignment="1">
      <alignment vertical="top"/>
    </xf>
    <xf numFmtId="0" fontId="5" fillId="0" borderId="0" xfId="0" applyFont="1" applyAlignment="1">
      <alignment horizontal="right" vertical="center"/>
    </xf>
    <xf numFmtId="0" fontId="15" fillId="0" borderId="1" xfId="0" applyFont="1" applyBorder="1" applyAlignment="1">
      <alignment horizontal="center" wrapText="1"/>
    </xf>
    <xf numFmtId="0" fontId="17" fillId="0" borderId="1" xfId="0" applyFont="1" applyBorder="1" applyAlignment="1">
      <alignment horizontal="center" wrapText="1"/>
    </xf>
    <xf numFmtId="0" fontId="15" fillId="0" borderId="0" xfId="0" applyFont="1" applyAlignment="1">
      <alignment horizontal="center"/>
    </xf>
    <xf numFmtId="0" fontId="17" fillId="3" borderId="1" xfId="0" applyFont="1" applyFill="1" applyBorder="1" applyAlignment="1">
      <alignment horizontal="center" wrapText="1"/>
    </xf>
    <xf numFmtId="164" fontId="17" fillId="3" borderId="1" xfId="1" applyFont="1" applyFill="1" applyBorder="1" applyAlignment="1">
      <alignment horizontal="center" wrapText="1"/>
    </xf>
    <xf numFmtId="164" fontId="17" fillId="3" borderId="1" xfId="0" applyNumberFormat="1" applyFont="1" applyFill="1" applyBorder="1" applyAlignment="1">
      <alignment horizontal="center" wrapText="1"/>
    </xf>
    <xf numFmtId="9" fontId="17" fillId="0" borderId="1" xfId="6" applyFont="1" applyBorder="1" applyAlignment="1">
      <alignment horizontal="center" wrapText="1"/>
    </xf>
    <xf numFmtId="9" fontId="17" fillId="0" borderId="1" xfId="0" applyNumberFormat="1" applyFont="1" applyBorder="1" applyAlignment="1">
      <alignment horizontal="center" wrapText="1"/>
    </xf>
    <xf numFmtId="3" fontId="17" fillId="3" borderId="1" xfId="0" applyNumberFormat="1" applyFont="1" applyFill="1" applyBorder="1" applyAlignment="1">
      <alignment horizontal="center" wrapText="1"/>
    </xf>
    <xf numFmtId="3" fontId="17" fillId="0" borderId="1" xfId="0" applyNumberFormat="1" applyFont="1" applyBorder="1" applyAlignment="1">
      <alignment horizontal="center" wrapText="1"/>
    </xf>
    <xf numFmtId="3" fontId="15" fillId="0" borderId="1" xfId="0" applyNumberFormat="1" applyFont="1" applyBorder="1" applyAlignment="1">
      <alignment horizontal="center" wrapText="1"/>
    </xf>
    <xf numFmtId="9" fontId="15" fillId="0" borderId="0" xfId="6" applyFont="1" applyAlignment="1">
      <alignment horizontal="center"/>
    </xf>
    <xf numFmtId="3" fontId="15" fillId="0" borderId="1" xfId="0" applyNumberFormat="1" applyFont="1" applyBorder="1" applyAlignment="1">
      <alignment horizontal="center"/>
    </xf>
    <xf numFmtId="0" fontId="15" fillId="0" borderId="0" xfId="0" applyFont="1" applyAlignment="1">
      <alignment horizontal="center" wrapText="1"/>
    </xf>
    <xf numFmtId="3" fontId="17" fillId="0" borderId="0" xfId="0" applyNumberFormat="1" applyFont="1" applyAlignment="1">
      <alignment horizontal="center"/>
    </xf>
    <xf numFmtId="9" fontId="15" fillId="0" borderId="0" xfId="0" applyNumberFormat="1" applyFont="1" applyAlignment="1">
      <alignment horizontal="center"/>
    </xf>
    <xf numFmtId="169" fontId="8" fillId="2" borderId="1" xfId="0" applyNumberFormat="1" applyFont="1" applyFill="1" applyBorder="1" applyAlignment="1" applyProtection="1">
      <alignment horizontal="center" vertical="top" wrapText="1"/>
    </xf>
    <xf numFmtId="0" fontId="14" fillId="2" borderId="0" xfId="0" applyFont="1" applyFill="1" applyAlignment="1">
      <alignment horizontal="left"/>
    </xf>
    <xf numFmtId="0" fontId="14" fillId="2" borderId="0" xfId="0" applyFont="1" applyFill="1" applyAlignment="1">
      <alignment vertical="top"/>
    </xf>
    <xf numFmtId="0" fontId="10" fillId="2" borderId="0" xfId="0" applyFont="1" applyFill="1" applyBorder="1" applyAlignment="1">
      <alignment horizontal="left" vertical="top" wrapText="1"/>
    </xf>
    <xf numFmtId="0" fontId="5" fillId="2" borderId="1" xfId="0" applyFont="1" applyFill="1" applyBorder="1" applyAlignment="1">
      <alignment horizontal="center" vertical="center" wrapText="1"/>
    </xf>
    <xf numFmtId="0" fontId="10" fillId="2" borderId="1" xfId="0" applyFont="1" applyFill="1" applyBorder="1" applyAlignment="1">
      <alignment horizontal="center" vertical="top" wrapText="1"/>
    </xf>
    <xf numFmtId="0" fontId="10" fillId="2" borderId="1" xfId="0" applyFont="1" applyFill="1" applyBorder="1" applyAlignment="1" applyProtection="1">
      <alignment horizontal="center" vertical="top" wrapText="1"/>
    </xf>
    <xf numFmtId="0" fontId="10" fillId="2" borderId="1" xfId="3" applyFont="1" applyFill="1" applyBorder="1" applyAlignment="1" applyProtection="1">
      <alignment horizontal="center" vertical="top" wrapText="1"/>
    </xf>
    <xf numFmtId="49" fontId="10" fillId="2" borderId="1" xfId="0" applyNumberFormat="1" applyFont="1" applyFill="1" applyBorder="1" applyAlignment="1" applyProtection="1">
      <alignment horizontal="center" vertical="top" wrapText="1"/>
    </xf>
    <xf numFmtId="0" fontId="10" fillId="2" borderId="4" xfId="0" applyFont="1" applyFill="1" applyBorder="1" applyAlignment="1" applyProtection="1">
      <alignment horizontal="center" vertical="top" wrapText="1"/>
    </xf>
    <xf numFmtId="0" fontId="5" fillId="2" borderId="4" xfId="0" applyFont="1" applyFill="1" applyBorder="1" applyAlignment="1">
      <alignment horizontal="center" vertical="center" wrapText="1"/>
    </xf>
    <xf numFmtId="0" fontId="10" fillId="2" borderId="0" xfId="0" applyFont="1" applyFill="1" applyBorder="1" applyAlignment="1">
      <alignment horizontal="right" vertical="center"/>
    </xf>
    <xf numFmtId="0" fontId="10" fillId="2" borderId="1" xfId="0" applyFont="1" applyFill="1" applyBorder="1" applyAlignment="1" applyProtection="1">
      <alignment horizontal="center" vertical="top" wrapText="1"/>
    </xf>
    <xf numFmtId="0" fontId="10" fillId="2" borderId="1" xfId="3" applyFont="1" applyFill="1" applyBorder="1" applyAlignment="1" applyProtection="1">
      <alignment horizontal="center" vertical="top" wrapText="1"/>
    </xf>
    <xf numFmtId="49" fontId="10" fillId="2" borderId="1" xfId="0" applyNumberFormat="1" applyFont="1" applyFill="1" applyBorder="1" applyAlignment="1" applyProtection="1">
      <alignment horizontal="center" vertical="top" wrapText="1"/>
    </xf>
    <xf numFmtId="0" fontId="5" fillId="2" borderId="1" xfId="0" applyFont="1" applyFill="1" applyBorder="1" applyAlignment="1">
      <alignment horizontal="center" vertical="center" wrapText="1"/>
    </xf>
    <xf numFmtId="0" fontId="13" fillId="2" borderId="5" xfId="0" applyFont="1" applyFill="1" applyBorder="1" applyAlignment="1">
      <alignment horizontal="center" vertical="top" wrapText="1"/>
    </xf>
    <xf numFmtId="0" fontId="13" fillId="2" borderId="5" xfId="0" applyFont="1" applyFill="1" applyBorder="1" applyAlignment="1">
      <alignment horizontal="center" vertical="top"/>
    </xf>
    <xf numFmtId="0" fontId="5" fillId="2" borderId="1" xfId="0" applyFont="1" applyFill="1" applyBorder="1" applyAlignment="1">
      <alignment horizontal="center" vertical="top" wrapText="1"/>
    </xf>
    <xf numFmtId="0" fontId="10" fillId="2" borderId="1" xfId="0" applyFont="1" applyFill="1" applyBorder="1" applyAlignment="1">
      <alignment horizontal="center" vertical="top" wrapText="1"/>
    </xf>
    <xf numFmtId="0" fontId="10" fillId="2" borderId="4" xfId="0" applyFont="1" applyFill="1" applyBorder="1" applyAlignment="1" applyProtection="1">
      <alignment horizontal="center" vertical="top" wrapText="1"/>
    </xf>
    <xf numFmtId="0" fontId="10" fillId="2" borderId="3" xfId="0" applyFont="1" applyFill="1" applyBorder="1" applyAlignment="1" applyProtection="1">
      <alignment horizontal="center" vertical="top" wrapText="1"/>
    </xf>
    <xf numFmtId="0" fontId="13" fillId="2" borderId="0" xfId="0" applyFont="1" applyFill="1" applyBorder="1" applyAlignment="1">
      <alignment horizontal="center" vertical="top" wrapText="1"/>
    </xf>
    <xf numFmtId="0" fontId="13" fillId="2" borderId="0" xfId="0" applyFont="1" applyFill="1" applyBorder="1" applyAlignment="1">
      <alignment horizontal="center" vertical="top"/>
    </xf>
    <xf numFmtId="49" fontId="10" fillId="2" borderId="4" xfId="0" applyNumberFormat="1" applyFont="1" applyFill="1" applyBorder="1" applyAlignment="1" applyProtection="1">
      <alignment horizontal="center" vertical="top" wrapText="1"/>
    </xf>
    <xf numFmtId="49" fontId="10" fillId="2" borderId="3" xfId="0" applyNumberFormat="1" applyFont="1" applyFill="1" applyBorder="1" applyAlignment="1" applyProtection="1">
      <alignment horizontal="center" vertical="top" wrapText="1"/>
    </xf>
    <xf numFmtId="0" fontId="5" fillId="2" borderId="4"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2" xfId="0" applyFont="1" applyFill="1" applyBorder="1" applyAlignment="1">
      <alignment horizontal="center" vertical="top" wrapText="1"/>
    </xf>
    <xf numFmtId="0" fontId="5" fillId="2" borderId="10" xfId="0" applyFont="1" applyFill="1" applyBorder="1" applyAlignment="1">
      <alignment horizontal="center" vertical="top" wrapText="1"/>
    </xf>
    <xf numFmtId="0" fontId="5" fillId="2" borderId="7" xfId="0" applyFont="1" applyFill="1" applyBorder="1" applyAlignment="1">
      <alignment horizontal="center" vertical="top" wrapText="1"/>
    </xf>
    <xf numFmtId="0" fontId="10" fillId="2" borderId="1" xfId="0" applyFont="1" applyFill="1" applyBorder="1" applyAlignment="1">
      <alignment horizontal="center" wrapText="1"/>
    </xf>
    <xf numFmtId="0" fontId="10" fillId="2" borderId="14" xfId="0" applyFont="1" applyFill="1" applyBorder="1" applyAlignment="1" applyProtection="1">
      <alignment horizontal="center" vertical="top" wrapText="1"/>
    </xf>
    <xf numFmtId="0" fontId="10" fillId="2" borderId="0" xfId="0" applyFont="1" applyFill="1" applyBorder="1" applyAlignment="1" applyProtection="1">
      <alignment horizontal="center" vertical="top" wrapText="1"/>
    </xf>
    <xf numFmtId="0" fontId="10" fillId="2" borderId="1" xfId="0" applyFont="1" applyFill="1" applyBorder="1" applyAlignment="1">
      <alignment wrapText="1"/>
    </xf>
    <xf numFmtId="0" fontId="10" fillId="2" borderId="0" xfId="0" applyFont="1" applyFill="1"/>
    <xf numFmtId="0" fontId="10" fillId="2" borderId="4" xfId="0" applyFont="1" applyFill="1" applyBorder="1" applyAlignment="1">
      <alignment vertical="top" wrapText="1"/>
    </xf>
    <xf numFmtId="0" fontId="10" fillId="2" borderId="1" xfId="0" applyNumberFormat="1" applyFont="1" applyFill="1" applyBorder="1" applyAlignment="1">
      <alignment horizontal="center" vertical="top" wrapText="1"/>
    </xf>
    <xf numFmtId="0" fontId="10" fillId="2" borderId="1" xfId="0" applyFont="1" applyFill="1" applyBorder="1" applyAlignment="1">
      <alignment horizontal="left" vertical="top" wrapText="1" indent="1"/>
    </xf>
    <xf numFmtId="49" fontId="10" fillId="2" borderId="4" xfId="0" applyNumberFormat="1" applyFont="1" applyFill="1" applyBorder="1" applyAlignment="1">
      <alignment vertical="top" wrapText="1"/>
    </xf>
    <xf numFmtId="0" fontId="10" fillId="2" borderId="2" xfId="3" applyFont="1" applyFill="1" applyBorder="1" applyAlignment="1" applyProtection="1">
      <alignment horizontal="center" vertical="top" wrapText="1"/>
    </xf>
    <xf numFmtId="0" fontId="10" fillId="2" borderId="2" xfId="0" applyFont="1" applyFill="1" applyBorder="1" applyAlignment="1">
      <alignment horizontal="center" vertical="top"/>
    </xf>
    <xf numFmtId="4" fontId="10" fillId="2" borderId="2" xfId="0" applyNumberFormat="1" applyFont="1" applyFill="1" applyBorder="1" applyAlignment="1">
      <alignment horizontal="center" vertical="top" wrapText="1"/>
    </xf>
    <xf numFmtId="0" fontId="10" fillId="2" borderId="8" xfId="0" applyFont="1" applyFill="1" applyBorder="1" applyAlignment="1" applyProtection="1">
      <alignment horizontal="center" vertical="top" wrapText="1"/>
    </xf>
    <xf numFmtId="0" fontId="10" fillId="2" borderId="9" xfId="0" applyFont="1" applyFill="1" applyBorder="1" applyAlignment="1" applyProtection="1">
      <alignment horizontal="center" vertical="top" wrapText="1"/>
    </xf>
    <xf numFmtId="49" fontId="10" fillId="2" borderId="1" xfId="0" applyNumberFormat="1" applyFont="1" applyFill="1" applyBorder="1" applyAlignment="1">
      <alignment horizontal="center" vertical="top" wrapText="1"/>
    </xf>
    <xf numFmtId="0" fontId="10" fillId="2" borderId="2" xfId="0" applyFont="1" applyFill="1" applyBorder="1" applyAlignment="1">
      <alignment horizontal="left" vertical="top" wrapText="1"/>
    </xf>
    <xf numFmtId="4" fontId="16" fillId="2" borderId="1" xfId="0" applyNumberFormat="1" applyFont="1" applyFill="1" applyBorder="1" applyAlignment="1">
      <alignment horizontal="left" vertical="top"/>
    </xf>
    <xf numFmtId="0" fontId="2" fillId="2" borderId="1" xfId="3" applyFont="1" applyFill="1" applyBorder="1" applyAlignment="1">
      <alignment horizontal="left" vertical="top" wrapText="1"/>
    </xf>
    <xf numFmtId="0" fontId="10" fillId="2" borderId="1" xfId="0" applyFont="1" applyFill="1" applyBorder="1" applyAlignment="1">
      <alignment horizontal="left"/>
    </xf>
    <xf numFmtId="0" fontId="10" fillId="2" borderId="4" xfId="0" applyFont="1" applyFill="1" applyBorder="1" applyAlignment="1">
      <alignment horizontal="center" vertical="top" wrapText="1"/>
    </xf>
    <xf numFmtId="0" fontId="10" fillId="2" borderId="6" xfId="0" applyFont="1" applyFill="1" applyBorder="1" applyAlignment="1">
      <alignment horizontal="center" vertical="top" wrapText="1"/>
    </xf>
    <xf numFmtId="0" fontId="10" fillId="2" borderId="2" xfId="3" applyFont="1" applyFill="1" applyBorder="1" applyAlignment="1">
      <alignment horizontal="center" vertical="top" wrapText="1"/>
    </xf>
    <xf numFmtId="2" fontId="10" fillId="2" borderId="2" xfId="0" applyNumberFormat="1" applyFont="1" applyFill="1" applyBorder="1" applyAlignment="1">
      <alignment horizontal="center" vertical="top"/>
    </xf>
    <xf numFmtId="4" fontId="10" fillId="2" borderId="2" xfId="0" applyNumberFormat="1" applyFont="1" applyFill="1" applyBorder="1" applyAlignment="1">
      <alignment horizontal="center" vertical="top"/>
    </xf>
    <xf numFmtId="165" fontId="10" fillId="2" borderId="2" xfId="0" applyNumberFormat="1" applyFont="1" applyFill="1" applyBorder="1" applyAlignment="1">
      <alignment horizontal="center" vertical="top" wrapText="1"/>
    </xf>
    <xf numFmtId="0" fontId="10" fillId="2" borderId="2" xfId="0" applyFont="1" applyFill="1" applyBorder="1" applyAlignment="1">
      <alignment vertical="top" wrapText="1"/>
    </xf>
    <xf numFmtId="0" fontId="10" fillId="2" borderId="8" xfId="0" applyFont="1" applyFill="1" applyBorder="1" applyAlignment="1">
      <alignment horizontal="center" vertical="top" wrapText="1"/>
    </xf>
    <xf numFmtId="0" fontId="10" fillId="2" borderId="12" xfId="0" applyFont="1" applyFill="1" applyBorder="1" applyAlignment="1">
      <alignment horizontal="center" vertical="top"/>
    </xf>
    <xf numFmtId="0" fontId="10" fillId="2" borderId="5" xfId="0" applyFont="1" applyFill="1" applyBorder="1" applyAlignment="1">
      <alignment horizontal="center" vertical="top"/>
    </xf>
    <xf numFmtId="0" fontId="10" fillId="2" borderId="3" xfId="0" applyFont="1" applyFill="1" applyBorder="1" applyAlignment="1">
      <alignment horizontal="center" vertical="top" wrapText="1"/>
    </xf>
    <xf numFmtId="0" fontId="10" fillId="2" borderId="1" xfId="0" quotePrefix="1" applyFont="1" applyFill="1" applyBorder="1" applyAlignment="1">
      <alignment horizontal="left" vertical="top" wrapText="1"/>
    </xf>
    <xf numFmtId="0" fontId="12" fillId="2" borderId="0" xfId="0" applyFont="1" applyFill="1" applyAlignment="1">
      <alignment vertical="top"/>
    </xf>
    <xf numFmtId="0" fontId="10" fillId="2" borderId="13" xfId="0" applyFont="1" applyFill="1" applyBorder="1" applyAlignment="1">
      <alignment horizontal="center" vertical="top"/>
    </xf>
    <xf numFmtId="0" fontId="10" fillId="2" borderId="4" xfId="3" applyFont="1" applyFill="1" applyBorder="1" applyAlignment="1">
      <alignment horizontal="center" vertical="top" wrapText="1"/>
    </xf>
    <xf numFmtId="4" fontId="8" fillId="2" borderId="0" xfId="0" applyNumberFormat="1" applyFont="1" applyFill="1" applyAlignment="1">
      <alignment horizontal="center"/>
    </xf>
    <xf numFmtId="3" fontId="8" fillId="2" borderId="0" xfId="0" applyNumberFormat="1" applyFont="1" applyFill="1" applyAlignment="1">
      <alignment horizontal="center"/>
    </xf>
    <xf numFmtId="0" fontId="14" fillId="2" borderId="0" xfId="0" applyFont="1" applyFill="1"/>
    <xf numFmtId="0" fontId="14" fillId="2" borderId="0" xfId="0" applyFont="1" applyFill="1" applyAlignment="1">
      <alignment horizontal="center"/>
    </xf>
    <xf numFmtId="0" fontId="10" fillId="2" borderId="7" xfId="0" applyFont="1" applyFill="1" applyBorder="1" applyAlignment="1">
      <alignment horizontal="center" vertical="top" wrapText="1"/>
    </xf>
    <xf numFmtId="0" fontId="18" fillId="2" borderId="1" xfId="0" applyFont="1" applyFill="1" applyBorder="1" applyAlignment="1">
      <alignment horizontal="justify" vertical="center"/>
    </xf>
  </cellXfs>
  <cellStyles count="7">
    <cellStyle name="Гиперссылка" xfId="5" builtinId="8"/>
    <cellStyle name="Обычный" xfId="0" builtinId="0"/>
    <cellStyle name="Обычный 2" xfId="3" xr:uid="{00000000-0005-0000-0000-000002000000}"/>
    <cellStyle name="Обычный 3" xfId="2" xr:uid="{00000000-0005-0000-0000-000003000000}"/>
    <cellStyle name="Процентный" xfId="6" builtinId="5"/>
    <cellStyle name="Финансовый" xfId="1" builtinId="3"/>
    <cellStyle name="Финансовый 2" xfId="4" xr:uid="{00000000-0005-0000-0000-000006000000}"/>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grp365.org/reestr?egrp=86:04:0000013:248" TargetMode="External"/><Relationship Id="rId2" Type="http://schemas.openxmlformats.org/officeDocument/2006/relationships/hyperlink" Target="https://egrp365.org/reestr?egrp=86:04:0000003:4919" TargetMode="External"/><Relationship Id="rId1" Type="http://schemas.openxmlformats.org/officeDocument/2006/relationships/hyperlink" Target="https://egrp365.org/reestr?egrp=86:04:0000002:13"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egrp365.org/reestr?egrp=86:04:0000018:112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tabColor rgb="FFFFFF00"/>
    <pageSetUpPr fitToPage="1"/>
  </sheetPr>
  <dimension ref="A1:AA61"/>
  <sheetViews>
    <sheetView view="pageBreakPreview" zoomScale="70" zoomScaleNormal="100" zoomScaleSheetLayoutView="70" workbookViewId="0">
      <pane ySplit="5" topLeftCell="A58" activePane="bottomLeft" state="frozen"/>
      <selection pane="bottomLeft" activeCell="H53" sqref="H53"/>
    </sheetView>
  </sheetViews>
  <sheetFormatPr defaultColWidth="9.140625" defaultRowHeight="12.75" x14ac:dyDescent="0.2"/>
  <cols>
    <col min="1" max="1" width="4.140625" style="10" customWidth="1"/>
    <col min="2" max="2" width="19.85546875" style="10" customWidth="1"/>
    <col min="3" max="3" width="20.28515625" style="10" customWidth="1"/>
    <col min="4" max="4" width="20.140625" style="10" customWidth="1"/>
    <col min="5" max="5" width="8.5703125" style="10" customWidth="1"/>
    <col min="6" max="6" width="11.5703125" style="10" customWidth="1"/>
    <col min="7" max="7" width="16.28515625" style="10" customWidth="1"/>
    <col min="8" max="8" width="18.140625" style="10" customWidth="1"/>
    <col min="9" max="9" width="16.5703125" style="10" customWidth="1"/>
    <col min="10" max="10" width="11.28515625" style="10" customWidth="1"/>
    <col min="11" max="11" width="15.7109375" style="10" customWidth="1"/>
    <col min="12" max="12" width="14.7109375" style="10" customWidth="1"/>
    <col min="13" max="13" width="13" style="10" customWidth="1"/>
    <col min="14" max="14" width="13.140625" style="10" customWidth="1"/>
    <col min="15" max="15" width="12.28515625" style="10" customWidth="1"/>
    <col min="16" max="16" width="11.85546875" style="10" customWidth="1"/>
    <col min="17" max="17" width="12" style="10" customWidth="1"/>
    <col min="18" max="18" width="11.5703125" style="10" customWidth="1"/>
    <col min="19" max="19" width="12.140625" style="10" customWidth="1"/>
    <col min="20" max="20" width="14.140625" style="10" customWidth="1"/>
    <col min="21" max="21" width="13" style="10" customWidth="1"/>
    <col min="22" max="22" width="12.42578125" style="10" customWidth="1"/>
    <col min="23" max="23" width="17.5703125" style="10" customWidth="1"/>
    <col min="24" max="24" width="13.28515625" style="10" customWidth="1"/>
    <col min="25" max="25" width="21.7109375" style="10" customWidth="1"/>
    <col min="26" max="26" width="16" style="10" customWidth="1"/>
    <col min="27" max="27" width="18" style="10" customWidth="1"/>
    <col min="28" max="16384" width="9.140625" style="10"/>
  </cols>
  <sheetData>
    <row r="1" spans="1:27" s="11" customFormat="1" ht="18.75" x14ac:dyDescent="0.3">
      <c r="A1" s="121" t="s">
        <v>120</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row>
    <row r="2" spans="1:27" s="12" customFormat="1" ht="15" customHeight="1" x14ac:dyDescent="0.2">
      <c r="A2" s="120" t="s">
        <v>0</v>
      </c>
      <c r="B2" s="120" t="s">
        <v>1</v>
      </c>
      <c r="C2" s="120" t="s">
        <v>2</v>
      </c>
      <c r="D2" s="120"/>
      <c r="E2" s="120" t="s">
        <v>3</v>
      </c>
      <c r="F2" s="120" t="s">
        <v>4</v>
      </c>
      <c r="G2" s="120" t="s">
        <v>5</v>
      </c>
      <c r="H2" s="120" t="s">
        <v>6</v>
      </c>
      <c r="I2" s="120" t="s">
        <v>30</v>
      </c>
      <c r="J2" s="123" t="s">
        <v>25</v>
      </c>
      <c r="K2" s="120" t="s">
        <v>7</v>
      </c>
      <c r="L2" s="120"/>
      <c r="M2" s="120"/>
      <c r="N2" s="120"/>
      <c r="O2" s="120" t="s">
        <v>11</v>
      </c>
      <c r="P2" s="120"/>
      <c r="Q2" s="120"/>
      <c r="R2" s="120"/>
      <c r="S2" s="120" t="s">
        <v>12</v>
      </c>
      <c r="T2" s="120"/>
      <c r="U2" s="120"/>
      <c r="V2" s="120"/>
      <c r="W2" s="120" t="s">
        <v>28</v>
      </c>
      <c r="X2" s="120" t="s">
        <v>13</v>
      </c>
      <c r="Y2" s="120" t="s">
        <v>14</v>
      </c>
      <c r="Z2" s="120" t="s">
        <v>32</v>
      </c>
      <c r="AA2" s="120" t="s">
        <v>29</v>
      </c>
    </row>
    <row r="3" spans="1:27" s="12" customFormat="1" ht="26.25" customHeight="1" x14ac:dyDescent="0.2">
      <c r="A3" s="120"/>
      <c r="B3" s="120"/>
      <c r="C3" s="120"/>
      <c r="D3" s="120"/>
      <c r="E3" s="120"/>
      <c r="F3" s="120"/>
      <c r="G3" s="120"/>
      <c r="H3" s="120"/>
      <c r="I3" s="120"/>
      <c r="J3" s="123"/>
      <c r="K3" s="120"/>
      <c r="L3" s="120"/>
      <c r="M3" s="120"/>
      <c r="N3" s="120"/>
      <c r="O3" s="120" t="s">
        <v>16</v>
      </c>
      <c r="P3" s="120"/>
      <c r="Q3" s="120" t="s">
        <v>17</v>
      </c>
      <c r="R3" s="120"/>
      <c r="S3" s="120" t="s">
        <v>18</v>
      </c>
      <c r="T3" s="120"/>
      <c r="U3" s="120" t="s">
        <v>19</v>
      </c>
      <c r="V3" s="120" t="s">
        <v>20</v>
      </c>
      <c r="W3" s="120"/>
      <c r="X3" s="120"/>
      <c r="Y3" s="120"/>
      <c r="Z3" s="120"/>
      <c r="AA3" s="120"/>
    </row>
    <row r="4" spans="1:27" s="12" customFormat="1" ht="90" x14ac:dyDescent="0.2">
      <c r="A4" s="120"/>
      <c r="B4" s="120"/>
      <c r="C4" s="109" t="s">
        <v>8</v>
      </c>
      <c r="D4" s="109" t="s">
        <v>9</v>
      </c>
      <c r="E4" s="120"/>
      <c r="F4" s="120"/>
      <c r="G4" s="120"/>
      <c r="H4" s="120"/>
      <c r="I4" s="120"/>
      <c r="J4" s="123"/>
      <c r="K4" s="109" t="s">
        <v>26</v>
      </c>
      <c r="L4" s="109" t="s">
        <v>27</v>
      </c>
      <c r="M4" s="109" t="s">
        <v>31</v>
      </c>
      <c r="N4" s="109" t="s">
        <v>10</v>
      </c>
      <c r="O4" s="109" t="s">
        <v>21</v>
      </c>
      <c r="P4" s="109" t="s">
        <v>22</v>
      </c>
      <c r="Q4" s="109" t="s">
        <v>21</v>
      </c>
      <c r="R4" s="109" t="s">
        <v>22</v>
      </c>
      <c r="S4" s="109" t="s">
        <v>23</v>
      </c>
      <c r="T4" s="109" t="s">
        <v>24</v>
      </c>
      <c r="U4" s="120"/>
      <c r="V4" s="120"/>
      <c r="W4" s="120"/>
      <c r="X4" s="120"/>
      <c r="Y4" s="120"/>
      <c r="Z4" s="120"/>
      <c r="AA4" s="120"/>
    </row>
    <row r="5" spans="1:27" x14ac:dyDescent="0.2">
      <c r="A5" s="13">
        <v>1</v>
      </c>
      <c r="B5" s="13">
        <v>2</v>
      </c>
      <c r="C5" s="14">
        <v>3</v>
      </c>
      <c r="D5" s="14">
        <v>4</v>
      </c>
      <c r="E5" s="13">
        <v>5</v>
      </c>
      <c r="F5" s="13">
        <v>6</v>
      </c>
      <c r="G5" s="14">
        <v>7</v>
      </c>
      <c r="H5" s="14">
        <v>8</v>
      </c>
      <c r="I5" s="13">
        <v>9</v>
      </c>
      <c r="J5" s="13">
        <v>10</v>
      </c>
      <c r="K5" s="14">
        <v>11</v>
      </c>
      <c r="L5" s="14">
        <v>12</v>
      </c>
      <c r="M5" s="13">
        <v>13</v>
      </c>
      <c r="N5" s="13">
        <v>14</v>
      </c>
      <c r="O5" s="14">
        <v>15</v>
      </c>
      <c r="P5" s="14">
        <v>16</v>
      </c>
      <c r="Q5" s="13">
        <v>17</v>
      </c>
      <c r="R5" s="13">
        <v>18</v>
      </c>
      <c r="S5" s="14">
        <v>19</v>
      </c>
      <c r="T5" s="14">
        <v>20</v>
      </c>
      <c r="U5" s="13">
        <v>21</v>
      </c>
      <c r="V5" s="13">
        <v>22</v>
      </c>
      <c r="W5" s="14">
        <v>23</v>
      </c>
      <c r="X5" s="14">
        <v>24</v>
      </c>
      <c r="Y5" s="13">
        <v>25</v>
      </c>
      <c r="Z5" s="13">
        <v>26</v>
      </c>
      <c r="AA5" s="14">
        <v>27</v>
      </c>
    </row>
    <row r="6" spans="1:27" ht="44.25" customHeight="1" x14ac:dyDescent="0.2">
      <c r="A6" s="111">
        <v>1</v>
      </c>
      <c r="B6" s="111" t="s">
        <v>570</v>
      </c>
      <c r="C6" s="111" t="s">
        <v>571</v>
      </c>
      <c r="D6" s="110" t="s">
        <v>572</v>
      </c>
      <c r="E6" s="16"/>
      <c r="F6" s="3">
        <f t="shared" ref="F6:F24" si="0">K6*0.9%</f>
        <v>36.000000000000007</v>
      </c>
      <c r="G6" s="111" t="s">
        <v>34</v>
      </c>
      <c r="H6" s="110" t="s">
        <v>605</v>
      </c>
      <c r="I6" s="16"/>
      <c r="J6" s="110" t="s">
        <v>1153</v>
      </c>
      <c r="K6" s="4">
        <v>4000</v>
      </c>
      <c r="L6" s="16"/>
      <c r="M6" s="16"/>
      <c r="N6" s="110" t="s">
        <v>48</v>
      </c>
      <c r="O6" s="16"/>
      <c r="P6" s="16"/>
      <c r="Q6" s="16"/>
      <c r="R6" s="16"/>
      <c r="S6" s="1" t="s">
        <v>111</v>
      </c>
      <c r="T6" s="1" t="s">
        <v>275</v>
      </c>
      <c r="U6" s="16"/>
      <c r="V6" s="1" t="s">
        <v>271</v>
      </c>
      <c r="W6" s="111" t="s">
        <v>573</v>
      </c>
      <c r="X6" s="110" t="s">
        <v>574</v>
      </c>
      <c r="Y6" s="110" t="s">
        <v>575</v>
      </c>
      <c r="Z6" s="124" t="s">
        <v>1069</v>
      </c>
      <c r="AA6" s="124"/>
    </row>
    <row r="7" spans="1:27" ht="48.75" customHeight="1" x14ac:dyDescent="0.2">
      <c r="A7" s="1">
        <v>2</v>
      </c>
      <c r="B7" s="110" t="s">
        <v>576</v>
      </c>
      <c r="C7" s="16"/>
      <c r="D7" s="16"/>
      <c r="E7" s="16"/>
      <c r="F7" s="3">
        <f t="shared" si="0"/>
        <v>270.00000000000006</v>
      </c>
      <c r="G7" s="110" t="s">
        <v>34</v>
      </c>
      <c r="H7" s="110" t="s">
        <v>605</v>
      </c>
      <c r="I7" s="111" t="s">
        <v>577</v>
      </c>
      <c r="J7" s="110" t="s">
        <v>714</v>
      </c>
      <c r="K7" s="4">
        <v>30000</v>
      </c>
      <c r="L7" s="16"/>
      <c r="M7" s="16"/>
      <c r="N7" s="111" t="s">
        <v>48</v>
      </c>
      <c r="O7" s="16"/>
      <c r="P7" s="16"/>
      <c r="Q7" s="16"/>
      <c r="R7" s="16"/>
      <c r="S7" s="1" t="s">
        <v>133</v>
      </c>
      <c r="T7" s="16"/>
      <c r="U7" s="16"/>
      <c r="V7" s="16"/>
      <c r="W7" s="110" t="s">
        <v>635</v>
      </c>
      <c r="X7" s="16"/>
      <c r="Y7" s="110" t="s">
        <v>578</v>
      </c>
      <c r="Z7" s="124" t="s">
        <v>1069</v>
      </c>
      <c r="AA7" s="124"/>
    </row>
    <row r="8" spans="1:27" ht="57.75" customHeight="1" x14ac:dyDescent="0.2">
      <c r="A8" s="111">
        <v>3</v>
      </c>
      <c r="B8" s="111" t="s">
        <v>637</v>
      </c>
      <c r="C8" s="111" t="s">
        <v>579</v>
      </c>
      <c r="D8" s="16"/>
      <c r="E8" s="16"/>
      <c r="F8" s="3">
        <f t="shared" si="0"/>
        <v>180.00000000000003</v>
      </c>
      <c r="G8" s="111" t="s">
        <v>34</v>
      </c>
      <c r="H8" s="110" t="s">
        <v>605</v>
      </c>
      <c r="I8" s="111" t="s">
        <v>64</v>
      </c>
      <c r="J8" s="1" t="s">
        <v>136</v>
      </c>
      <c r="K8" s="15">
        <v>20000</v>
      </c>
      <c r="L8" s="15">
        <v>20000</v>
      </c>
      <c r="M8" s="16"/>
      <c r="N8" s="111" t="s">
        <v>52</v>
      </c>
      <c r="O8" s="16"/>
      <c r="P8" s="110"/>
      <c r="Q8" s="1" t="s">
        <v>626</v>
      </c>
      <c r="R8" s="16"/>
      <c r="S8" s="16"/>
      <c r="T8" s="16"/>
      <c r="U8" s="16"/>
      <c r="V8" s="111"/>
      <c r="W8" s="111" t="s">
        <v>636</v>
      </c>
      <c r="X8" s="16"/>
      <c r="Y8" s="16"/>
      <c r="Z8" s="147"/>
      <c r="AA8" s="110" t="s">
        <v>1069</v>
      </c>
    </row>
    <row r="9" spans="1:27" ht="81" customHeight="1" x14ac:dyDescent="0.2">
      <c r="A9" s="1">
        <v>4</v>
      </c>
      <c r="B9" s="112" t="s">
        <v>580</v>
      </c>
      <c r="C9" s="112" t="s">
        <v>581</v>
      </c>
      <c r="D9" s="2"/>
      <c r="E9" s="2"/>
      <c r="F9" s="3">
        <f t="shared" si="0"/>
        <v>18.000000000000004</v>
      </c>
      <c r="G9" s="112" t="s">
        <v>490</v>
      </c>
      <c r="H9" s="110" t="s">
        <v>605</v>
      </c>
      <c r="I9" s="111" t="s">
        <v>44</v>
      </c>
      <c r="J9" s="1" t="s">
        <v>136</v>
      </c>
      <c r="K9" s="18">
        <v>2000</v>
      </c>
      <c r="L9" s="18">
        <v>2000</v>
      </c>
      <c r="M9" s="2"/>
      <c r="N9" s="110" t="s">
        <v>48</v>
      </c>
      <c r="O9" s="2"/>
      <c r="P9" s="110"/>
      <c r="Q9" s="1" t="s">
        <v>626</v>
      </c>
      <c r="R9" s="2"/>
      <c r="S9" s="1" t="s">
        <v>111</v>
      </c>
      <c r="T9" s="1"/>
      <c r="U9" s="1" t="s">
        <v>271</v>
      </c>
      <c r="V9" s="1" t="s">
        <v>271</v>
      </c>
      <c r="W9" s="112" t="s">
        <v>806</v>
      </c>
      <c r="X9" s="2"/>
      <c r="Y9" s="17" t="s">
        <v>582</v>
      </c>
      <c r="Z9" s="19" t="s">
        <v>807</v>
      </c>
      <c r="AA9" s="110" t="s">
        <v>1069</v>
      </c>
    </row>
    <row r="10" spans="1:27" ht="95.25" customHeight="1" x14ac:dyDescent="0.2">
      <c r="A10" s="111">
        <v>5</v>
      </c>
      <c r="B10" s="112" t="s">
        <v>78</v>
      </c>
      <c r="C10" s="112" t="s">
        <v>79</v>
      </c>
      <c r="D10" s="2"/>
      <c r="E10" s="2"/>
      <c r="F10" s="3">
        <f t="shared" si="0"/>
        <v>18.000000000000004</v>
      </c>
      <c r="G10" s="112" t="s">
        <v>34</v>
      </c>
      <c r="H10" s="111" t="s">
        <v>606</v>
      </c>
      <c r="I10" s="110" t="s">
        <v>64</v>
      </c>
      <c r="J10" s="1" t="s">
        <v>136</v>
      </c>
      <c r="K10" s="4">
        <v>2000</v>
      </c>
      <c r="L10" s="4">
        <v>2000</v>
      </c>
      <c r="M10" s="4">
        <v>0</v>
      </c>
      <c r="N10" s="110" t="s">
        <v>48</v>
      </c>
      <c r="O10" s="111" t="s">
        <v>380</v>
      </c>
      <c r="P10" s="4">
        <v>0</v>
      </c>
      <c r="Q10" s="1" t="s">
        <v>626</v>
      </c>
      <c r="R10" s="112" t="s">
        <v>264</v>
      </c>
      <c r="S10" s="1" t="s">
        <v>111</v>
      </c>
      <c r="T10" s="111" t="s">
        <v>288</v>
      </c>
      <c r="U10" s="111" t="s">
        <v>271</v>
      </c>
      <c r="V10" s="111" t="s">
        <v>271</v>
      </c>
      <c r="W10" s="112" t="s">
        <v>371</v>
      </c>
      <c r="X10" s="110" t="s">
        <v>184</v>
      </c>
      <c r="Y10" s="110" t="s">
        <v>207</v>
      </c>
      <c r="Z10" s="110" t="s">
        <v>808</v>
      </c>
      <c r="AA10" s="110" t="s">
        <v>1069</v>
      </c>
    </row>
    <row r="11" spans="1:27" ht="81.75" customHeight="1" x14ac:dyDescent="0.2">
      <c r="A11" s="1">
        <v>6</v>
      </c>
      <c r="B11" s="111" t="s">
        <v>617</v>
      </c>
      <c r="C11" s="111" t="s">
        <v>618</v>
      </c>
      <c r="D11" s="16"/>
      <c r="E11" s="110" t="s">
        <v>268</v>
      </c>
      <c r="F11" s="3">
        <f t="shared" si="0"/>
        <v>108.00000000000001</v>
      </c>
      <c r="G11" s="111" t="s">
        <v>34</v>
      </c>
      <c r="H11" s="111" t="s">
        <v>489</v>
      </c>
      <c r="I11" s="110" t="s">
        <v>611</v>
      </c>
      <c r="J11" s="1" t="s">
        <v>136</v>
      </c>
      <c r="K11" s="6">
        <v>12000</v>
      </c>
      <c r="L11" s="6">
        <v>0</v>
      </c>
      <c r="M11" s="6">
        <v>12000</v>
      </c>
      <c r="N11" s="111" t="s">
        <v>52</v>
      </c>
      <c r="O11" s="111" t="s">
        <v>380</v>
      </c>
      <c r="P11" s="6">
        <v>0</v>
      </c>
      <c r="Q11" s="111" t="s">
        <v>377</v>
      </c>
      <c r="R11" s="6">
        <v>0</v>
      </c>
      <c r="S11" s="111" t="s">
        <v>377</v>
      </c>
      <c r="T11" s="111" t="s">
        <v>377</v>
      </c>
      <c r="U11" s="111" t="s">
        <v>377</v>
      </c>
      <c r="V11" s="111" t="s">
        <v>377</v>
      </c>
      <c r="W11" s="112" t="s">
        <v>638</v>
      </c>
      <c r="X11" s="110" t="s">
        <v>268</v>
      </c>
      <c r="Y11" s="110" t="s">
        <v>268</v>
      </c>
      <c r="Z11" s="124" t="s">
        <v>1070</v>
      </c>
      <c r="AA11" s="124"/>
    </row>
    <row r="12" spans="1:27" ht="67.5" customHeight="1" x14ac:dyDescent="0.2">
      <c r="A12" s="111">
        <v>7</v>
      </c>
      <c r="B12" s="110" t="s">
        <v>622</v>
      </c>
      <c r="C12" s="112" t="s">
        <v>488</v>
      </c>
      <c r="D12" s="2"/>
      <c r="E12" s="110"/>
      <c r="F12" s="3">
        <f t="shared" si="0"/>
        <v>10.8</v>
      </c>
      <c r="G12" s="111" t="s">
        <v>34</v>
      </c>
      <c r="H12" s="111" t="s">
        <v>489</v>
      </c>
      <c r="I12" s="110" t="s">
        <v>611</v>
      </c>
      <c r="J12" s="1" t="s">
        <v>260</v>
      </c>
      <c r="K12" s="6">
        <v>1200</v>
      </c>
      <c r="L12" s="6"/>
      <c r="M12" s="6"/>
      <c r="N12" s="110" t="s">
        <v>48</v>
      </c>
      <c r="O12" s="111" t="s">
        <v>380</v>
      </c>
      <c r="P12" s="6"/>
      <c r="Q12" s="111"/>
      <c r="R12" s="6"/>
      <c r="S12" s="111"/>
      <c r="T12" s="111"/>
      <c r="U12" s="111"/>
      <c r="V12" s="111"/>
      <c r="W12" s="112" t="s">
        <v>623</v>
      </c>
      <c r="X12" s="110"/>
      <c r="Y12" s="110"/>
      <c r="Z12" s="124" t="s">
        <v>1069</v>
      </c>
      <c r="AA12" s="124"/>
    </row>
    <row r="13" spans="1:27" ht="62.25" customHeight="1" x14ac:dyDescent="0.2">
      <c r="A13" s="1">
        <v>8</v>
      </c>
      <c r="B13" s="112" t="s">
        <v>128</v>
      </c>
      <c r="C13" s="112" t="s">
        <v>75</v>
      </c>
      <c r="D13" s="16"/>
      <c r="E13" s="16"/>
      <c r="F13" s="3">
        <f t="shared" si="0"/>
        <v>45.000000000000007</v>
      </c>
      <c r="G13" s="112" t="s">
        <v>49</v>
      </c>
      <c r="H13" s="111" t="s">
        <v>609</v>
      </c>
      <c r="I13" s="110" t="s">
        <v>44</v>
      </c>
      <c r="J13" s="110" t="s">
        <v>569</v>
      </c>
      <c r="K13" s="6">
        <v>5000</v>
      </c>
      <c r="L13" s="6">
        <v>5000</v>
      </c>
      <c r="M13" s="6">
        <v>0</v>
      </c>
      <c r="N13" s="111" t="s">
        <v>52</v>
      </c>
      <c r="O13" s="111" t="s">
        <v>380</v>
      </c>
      <c r="P13" s="6">
        <v>0</v>
      </c>
      <c r="Q13" s="111" t="s">
        <v>377</v>
      </c>
      <c r="R13" s="6">
        <v>0</v>
      </c>
      <c r="S13" s="1" t="s">
        <v>133</v>
      </c>
      <c r="T13" s="110" t="s">
        <v>269</v>
      </c>
      <c r="U13" s="110" t="s">
        <v>270</v>
      </c>
      <c r="V13" s="110" t="s">
        <v>271</v>
      </c>
      <c r="W13" s="112" t="s">
        <v>1068</v>
      </c>
      <c r="X13" s="111" t="s">
        <v>275</v>
      </c>
      <c r="Y13" s="111" t="s">
        <v>275</v>
      </c>
      <c r="Z13" s="124" t="s">
        <v>1071</v>
      </c>
      <c r="AA13" s="124"/>
    </row>
    <row r="14" spans="1:27" ht="60.75" customHeight="1" x14ac:dyDescent="0.2">
      <c r="A14" s="111">
        <v>9</v>
      </c>
      <c r="B14" s="112" t="s">
        <v>583</v>
      </c>
      <c r="C14" s="112" t="s">
        <v>87</v>
      </c>
      <c r="D14" s="2"/>
      <c r="E14" s="110">
        <v>11</v>
      </c>
      <c r="F14" s="3">
        <f t="shared" si="0"/>
        <v>77.400000000000006</v>
      </c>
      <c r="G14" s="111" t="s">
        <v>34</v>
      </c>
      <c r="H14" s="111" t="s">
        <v>613</v>
      </c>
      <c r="I14" s="110" t="s">
        <v>611</v>
      </c>
      <c r="J14" s="1" t="s">
        <v>252</v>
      </c>
      <c r="K14" s="6">
        <v>8600</v>
      </c>
      <c r="L14" s="6">
        <v>8600</v>
      </c>
      <c r="N14" s="110" t="s">
        <v>48</v>
      </c>
      <c r="O14" s="111" t="s">
        <v>380</v>
      </c>
      <c r="P14" s="6">
        <v>0</v>
      </c>
      <c r="Q14" s="111" t="s">
        <v>377</v>
      </c>
      <c r="R14" s="6">
        <v>0</v>
      </c>
      <c r="S14" s="111" t="s">
        <v>111</v>
      </c>
      <c r="T14" s="111" t="s">
        <v>277</v>
      </c>
      <c r="U14" s="111" t="s">
        <v>270</v>
      </c>
      <c r="V14" s="111" t="s">
        <v>276</v>
      </c>
      <c r="W14" s="112" t="s">
        <v>322</v>
      </c>
      <c r="X14" s="110" t="s">
        <v>189</v>
      </c>
      <c r="Y14" s="110" t="s">
        <v>212</v>
      </c>
      <c r="Z14" s="124" t="s">
        <v>1072</v>
      </c>
      <c r="AA14" s="124"/>
    </row>
    <row r="15" spans="1:27" ht="78" customHeight="1" x14ac:dyDescent="0.2">
      <c r="A15" s="1">
        <v>10</v>
      </c>
      <c r="B15" s="110" t="s">
        <v>711</v>
      </c>
      <c r="C15" s="110" t="s">
        <v>127</v>
      </c>
      <c r="D15" s="111" t="s">
        <v>738</v>
      </c>
      <c r="E15" s="16"/>
      <c r="F15" s="3">
        <f t="shared" si="0"/>
        <v>2549.2815000000005</v>
      </c>
      <c r="G15" s="110" t="s">
        <v>34</v>
      </c>
      <c r="H15" s="110" t="s">
        <v>612</v>
      </c>
      <c r="I15" s="110" t="s">
        <v>611</v>
      </c>
      <c r="J15" s="1" t="s">
        <v>136</v>
      </c>
      <c r="K15" s="6">
        <v>283253.5</v>
      </c>
      <c r="L15" s="6">
        <v>0</v>
      </c>
      <c r="M15" s="6">
        <v>283253.5</v>
      </c>
      <c r="N15" s="16"/>
      <c r="O15" s="111" t="s">
        <v>380</v>
      </c>
      <c r="P15" s="6">
        <v>0</v>
      </c>
      <c r="Q15" s="111" t="s">
        <v>377</v>
      </c>
      <c r="R15" s="6">
        <v>0</v>
      </c>
      <c r="S15" s="111" t="s">
        <v>111</v>
      </c>
      <c r="T15" s="111" t="s">
        <v>277</v>
      </c>
      <c r="U15" s="110" t="s">
        <v>270</v>
      </c>
      <c r="V15" s="110" t="s">
        <v>271</v>
      </c>
      <c r="W15" s="112" t="s">
        <v>397</v>
      </c>
      <c r="X15" s="16"/>
      <c r="Y15" s="16"/>
      <c r="Z15" s="117" t="s">
        <v>734</v>
      </c>
      <c r="AA15" s="117"/>
    </row>
    <row r="16" spans="1:27" ht="57" customHeight="1" x14ac:dyDescent="0.2">
      <c r="A16" s="111">
        <v>11</v>
      </c>
      <c r="B16" s="110" t="s">
        <v>129</v>
      </c>
      <c r="C16" s="110" t="s">
        <v>127</v>
      </c>
      <c r="D16" s="111" t="s">
        <v>739</v>
      </c>
      <c r="E16" s="16"/>
      <c r="F16" s="3">
        <f t="shared" si="0"/>
        <v>1377.9900000000002</v>
      </c>
      <c r="G16" s="110" t="s">
        <v>63</v>
      </c>
      <c r="H16" s="110" t="s">
        <v>612</v>
      </c>
      <c r="I16" s="110" t="s">
        <v>611</v>
      </c>
      <c r="J16" s="1" t="s">
        <v>136</v>
      </c>
      <c r="K16" s="6">
        <v>153110</v>
      </c>
      <c r="L16" s="6">
        <v>0</v>
      </c>
      <c r="M16" s="6">
        <v>153110</v>
      </c>
      <c r="N16" s="16"/>
      <c r="O16" s="111" t="s">
        <v>380</v>
      </c>
      <c r="P16" s="6">
        <v>0</v>
      </c>
      <c r="Q16" s="111" t="s">
        <v>377</v>
      </c>
      <c r="R16" s="6">
        <v>0</v>
      </c>
      <c r="S16" s="1" t="s">
        <v>133</v>
      </c>
      <c r="T16" s="110" t="s">
        <v>269</v>
      </c>
      <c r="U16" s="110" t="s">
        <v>270</v>
      </c>
      <c r="V16" s="110" t="s">
        <v>271</v>
      </c>
      <c r="W16" s="112" t="s">
        <v>397</v>
      </c>
      <c r="X16" s="16"/>
      <c r="Y16" s="16"/>
      <c r="Z16" s="117" t="s">
        <v>734</v>
      </c>
      <c r="AA16" s="117"/>
    </row>
    <row r="17" spans="1:27" ht="76.5" customHeight="1" x14ac:dyDescent="0.2">
      <c r="A17" s="1">
        <v>12</v>
      </c>
      <c r="B17" s="112" t="s">
        <v>682</v>
      </c>
      <c r="C17" s="112" t="s">
        <v>1166</v>
      </c>
      <c r="D17" s="2"/>
      <c r="E17" s="110"/>
      <c r="F17" s="3">
        <f t="shared" si="0"/>
        <v>36.900000000000006</v>
      </c>
      <c r="G17" s="112" t="s">
        <v>430</v>
      </c>
      <c r="H17" s="111" t="s">
        <v>606</v>
      </c>
      <c r="I17" s="110" t="s">
        <v>611</v>
      </c>
      <c r="J17" s="1" t="s">
        <v>136</v>
      </c>
      <c r="K17" s="6">
        <v>4100</v>
      </c>
      <c r="L17" s="6"/>
      <c r="M17" s="6">
        <v>4100</v>
      </c>
      <c r="N17" s="110"/>
      <c r="O17" s="111"/>
      <c r="P17" s="6"/>
      <c r="Q17" s="111"/>
      <c r="R17" s="6"/>
      <c r="S17" s="111"/>
      <c r="T17" s="111"/>
      <c r="U17" s="111"/>
      <c r="V17" s="111"/>
      <c r="W17" s="112" t="s">
        <v>429</v>
      </c>
      <c r="X17" s="110"/>
      <c r="Y17" s="110"/>
      <c r="Z17" s="111"/>
      <c r="AA17" s="111"/>
    </row>
    <row r="18" spans="1:27" ht="54.75" customHeight="1" x14ac:dyDescent="0.2">
      <c r="A18" s="111">
        <v>13</v>
      </c>
      <c r="B18" s="111" t="s">
        <v>359</v>
      </c>
      <c r="C18" s="111" t="s">
        <v>61</v>
      </c>
      <c r="D18" s="2"/>
      <c r="E18" s="2"/>
      <c r="F18" s="3">
        <f t="shared" si="0"/>
        <v>72.000000000000014</v>
      </c>
      <c r="G18" s="111" t="s">
        <v>34</v>
      </c>
      <c r="H18" s="111" t="s">
        <v>605</v>
      </c>
      <c r="I18" s="111" t="s">
        <v>285</v>
      </c>
      <c r="J18" s="1" t="s">
        <v>136</v>
      </c>
      <c r="K18" s="4">
        <v>8000</v>
      </c>
      <c r="L18" s="4"/>
      <c r="M18" s="4">
        <v>8000</v>
      </c>
      <c r="N18" s="111" t="s">
        <v>48</v>
      </c>
      <c r="O18" s="1" t="s">
        <v>275</v>
      </c>
      <c r="P18" s="25">
        <v>0</v>
      </c>
      <c r="Q18" s="111" t="s">
        <v>626</v>
      </c>
      <c r="R18" s="111" t="s">
        <v>264</v>
      </c>
      <c r="S18" s="111" t="s">
        <v>111</v>
      </c>
      <c r="T18" s="110" t="s">
        <v>377</v>
      </c>
      <c r="U18" s="111" t="s">
        <v>271</v>
      </c>
      <c r="V18" s="111" t="s">
        <v>271</v>
      </c>
      <c r="W18" s="111" t="s">
        <v>358</v>
      </c>
      <c r="X18" s="110" t="s">
        <v>176</v>
      </c>
      <c r="Y18" s="110" t="s">
        <v>200</v>
      </c>
      <c r="Z18" s="124" t="s">
        <v>1069</v>
      </c>
      <c r="AA18" s="124"/>
    </row>
    <row r="19" spans="1:27" ht="57" customHeight="1" x14ac:dyDescent="0.2">
      <c r="A19" s="1">
        <v>14</v>
      </c>
      <c r="B19" s="111" t="s">
        <v>360</v>
      </c>
      <c r="C19" s="111" t="s">
        <v>62</v>
      </c>
      <c r="D19" s="2"/>
      <c r="E19" s="2"/>
      <c r="F19" s="3">
        <f t="shared" si="0"/>
        <v>88.200000000000017</v>
      </c>
      <c r="G19" s="111" t="s">
        <v>34</v>
      </c>
      <c r="H19" s="111" t="s">
        <v>605</v>
      </c>
      <c r="I19" s="111" t="s">
        <v>285</v>
      </c>
      <c r="J19" s="1" t="s">
        <v>136</v>
      </c>
      <c r="K19" s="4">
        <v>9800</v>
      </c>
      <c r="L19" s="16"/>
      <c r="M19" s="4">
        <v>9800</v>
      </c>
      <c r="N19" s="111" t="s">
        <v>48</v>
      </c>
      <c r="O19" s="1" t="s">
        <v>275</v>
      </c>
      <c r="P19" s="4">
        <v>0</v>
      </c>
      <c r="Q19" s="111" t="s">
        <v>626</v>
      </c>
      <c r="R19" s="111" t="s">
        <v>264</v>
      </c>
      <c r="S19" s="111" t="s">
        <v>111</v>
      </c>
      <c r="T19" s="111" t="s">
        <v>288</v>
      </c>
      <c r="U19" s="111" t="s">
        <v>271</v>
      </c>
      <c r="V19" s="111" t="s">
        <v>271</v>
      </c>
      <c r="W19" s="111" t="s">
        <v>437</v>
      </c>
      <c r="X19" s="110" t="s">
        <v>176</v>
      </c>
      <c r="Y19" s="110" t="s">
        <v>200</v>
      </c>
      <c r="Z19" s="124" t="s">
        <v>1070</v>
      </c>
      <c r="AA19" s="124"/>
    </row>
    <row r="20" spans="1:27" ht="71.25" customHeight="1" x14ac:dyDescent="0.2">
      <c r="A20" s="111">
        <v>15</v>
      </c>
      <c r="B20" s="111" t="s">
        <v>1156</v>
      </c>
      <c r="C20" s="111" t="s">
        <v>60</v>
      </c>
      <c r="D20" s="2"/>
      <c r="E20" s="2"/>
      <c r="F20" s="3">
        <f t="shared" si="0"/>
        <v>124.20000000000002</v>
      </c>
      <c r="G20" s="111" t="s">
        <v>34</v>
      </c>
      <c r="H20" s="111" t="s">
        <v>605</v>
      </c>
      <c r="I20" s="111" t="s">
        <v>285</v>
      </c>
      <c r="J20" s="1" t="s">
        <v>136</v>
      </c>
      <c r="K20" s="4">
        <v>13800</v>
      </c>
      <c r="M20" s="4">
        <v>13800</v>
      </c>
      <c r="N20" s="111" t="s">
        <v>48</v>
      </c>
      <c r="O20" s="1" t="s">
        <v>275</v>
      </c>
      <c r="P20" s="4">
        <v>0</v>
      </c>
      <c r="Q20" s="111" t="s">
        <v>626</v>
      </c>
      <c r="R20" s="111" t="s">
        <v>264</v>
      </c>
      <c r="S20" s="111" t="s">
        <v>111</v>
      </c>
      <c r="T20" s="111" t="s">
        <v>288</v>
      </c>
      <c r="U20" s="111" t="s">
        <v>271</v>
      </c>
      <c r="V20" s="111" t="s">
        <v>271</v>
      </c>
      <c r="W20" s="111" t="s">
        <v>437</v>
      </c>
      <c r="X20" s="110" t="s">
        <v>176</v>
      </c>
      <c r="Y20" s="110" t="s">
        <v>200</v>
      </c>
      <c r="Z20" s="124" t="s">
        <v>1069</v>
      </c>
      <c r="AA20" s="124"/>
    </row>
    <row r="21" spans="1:27" ht="102.75" customHeight="1" x14ac:dyDescent="0.2">
      <c r="A21" s="1">
        <v>16</v>
      </c>
      <c r="B21" s="110" t="s">
        <v>67</v>
      </c>
      <c r="C21" s="111" t="s">
        <v>308</v>
      </c>
      <c r="D21" s="2"/>
      <c r="E21" s="2"/>
      <c r="F21" s="3">
        <f t="shared" si="0"/>
        <v>27.000000000000004</v>
      </c>
      <c r="G21" s="111" t="s">
        <v>804</v>
      </c>
      <c r="H21" s="111" t="s">
        <v>609</v>
      </c>
      <c r="I21" s="111" t="s">
        <v>285</v>
      </c>
      <c r="J21" s="1" t="s">
        <v>714</v>
      </c>
      <c r="K21" s="4">
        <v>3000</v>
      </c>
      <c r="L21" s="4">
        <v>3000</v>
      </c>
      <c r="M21" s="15">
        <v>0</v>
      </c>
      <c r="N21" s="111" t="s">
        <v>48</v>
      </c>
      <c r="O21" s="111" t="s">
        <v>377</v>
      </c>
      <c r="P21" s="26">
        <v>0</v>
      </c>
      <c r="Q21" s="111" t="s">
        <v>377</v>
      </c>
      <c r="R21" s="26">
        <v>0</v>
      </c>
      <c r="S21" s="1" t="s">
        <v>133</v>
      </c>
      <c r="T21" s="110" t="s">
        <v>269</v>
      </c>
      <c r="U21" s="110" t="s">
        <v>270</v>
      </c>
      <c r="V21" s="110" t="s">
        <v>271</v>
      </c>
      <c r="W21" s="111" t="s">
        <v>676</v>
      </c>
      <c r="X21" s="110" t="s">
        <v>177</v>
      </c>
      <c r="Y21" s="110" t="s">
        <v>201</v>
      </c>
      <c r="Z21" s="124" t="s">
        <v>1069</v>
      </c>
      <c r="AA21" s="124"/>
    </row>
    <row r="22" spans="1:27" ht="87" customHeight="1" x14ac:dyDescent="0.2">
      <c r="A22" s="111">
        <v>17</v>
      </c>
      <c r="B22" s="111" t="s">
        <v>801</v>
      </c>
      <c r="C22" s="110" t="s">
        <v>127</v>
      </c>
      <c r="D22" s="110" t="s">
        <v>741</v>
      </c>
      <c r="E22" s="2"/>
      <c r="F22" s="3">
        <f t="shared" si="0"/>
        <v>57.485160000000008</v>
      </c>
      <c r="G22" s="111" t="s">
        <v>367</v>
      </c>
      <c r="H22" s="111" t="s">
        <v>612</v>
      </c>
      <c r="I22" s="111" t="s">
        <v>285</v>
      </c>
      <c r="J22" s="1" t="s">
        <v>136</v>
      </c>
      <c r="K22" s="26">
        <v>6387.24</v>
      </c>
      <c r="L22" s="26">
        <v>6387.24</v>
      </c>
      <c r="M22" s="26">
        <v>0</v>
      </c>
      <c r="N22" s="111" t="s">
        <v>48</v>
      </c>
      <c r="O22" s="111" t="s">
        <v>377</v>
      </c>
      <c r="P22" s="26">
        <v>0</v>
      </c>
      <c r="Q22" s="111" t="s">
        <v>377</v>
      </c>
      <c r="R22" s="26">
        <v>0</v>
      </c>
      <c r="S22" s="1" t="s">
        <v>133</v>
      </c>
      <c r="T22" s="111" t="s">
        <v>275</v>
      </c>
      <c r="U22" s="111" t="s">
        <v>271</v>
      </c>
      <c r="V22" s="111" t="s">
        <v>271</v>
      </c>
      <c r="W22" s="111" t="s">
        <v>649</v>
      </c>
      <c r="X22" s="110" t="s">
        <v>174</v>
      </c>
      <c r="Y22" s="110" t="s">
        <v>197</v>
      </c>
      <c r="Z22" s="117" t="s">
        <v>734</v>
      </c>
      <c r="AA22" s="117"/>
    </row>
    <row r="23" spans="1:27" ht="82.5" customHeight="1" x14ac:dyDescent="0.2">
      <c r="A23" s="1">
        <v>18</v>
      </c>
      <c r="B23" s="111" t="s">
        <v>51</v>
      </c>
      <c r="C23" s="110" t="s">
        <v>127</v>
      </c>
      <c r="D23" s="110" t="s">
        <v>741</v>
      </c>
      <c r="E23" s="2"/>
      <c r="F23" s="3">
        <f t="shared" si="0"/>
        <v>57.485160000000008</v>
      </c>
      <c r="G23" s="111" t="s">
        <v>367</v>
      </c>
      <c r="H23" s="111" t="s">
        <v>612</v>
      </c>
      <c r="I23" s="111" t="s">
        <v>285</v>
      </c>
      <c r="J23" s="1" t="s">
        <v>136</v>
      </c>
      <c r="K23" s="26">
        <v>6387.24</v>
      </c>
      <c r="L23" s="26">
        <v>6387.24</v>
      </c>
      <c r="M23" s="26">
        <v>0</v>
      </c>
      <c r="N23" s="111" t="s">
        <v>48</v>
      </c>
      <c r="O23" s="111" t="s">
        <v>377</v>
      </c>
      <c r="P23" s="26">
        <v>0</v>
      </c>
      <c r="Q23" s="111" t="s">
        <v>377</v>
      </c>
      <c r="R23" s="26">
        <v>0</v>
      </c>
      <c r="S23" s="1" t="s">
        <v>133</v>
      </c>
      <c r="T23" s="111" t="s">
        <v>275</v>
      </c>
      <c r="U23" s="111" t="s">
        <v>271</v>
      </c>
      <c r="V23" s="111" t="s">
        <v>271</v>
      </c>
      <c r="W23" s="111" t="s">
        <v>649</v>
      </c>
      <c r="X23" s="110" t="s">
        <v>175</v>
      </c>
      <c r="Y23" s="110" t="s">
        <v>198</v>
      </c>
      <c r="Z23" s="117" t="s">
        <v>734</v>
      </c>
      <c r="AA23" s="117"/>
    </row>
    <row r="24" spans="1:27" ht="143.25" customHeight="1" x14ac:dyDescent="0.2">
      <c r="A24" s="111">
        <v>19</v>
      </c>
      <c r="B24" s="110" t="s">
        <v>743</v>
      </c>
      <c r="C24" s="111" t="s">
        <v>745</v>
      </c>
      <c r="D24" s="110"/>
      <c r="E24" s="110"/>
      <c r="F24" s="3">
        <f t="shared" si="0"/>
        <v>0</v>
      </c>
      <c r="G24" s="111" t="s">
        <v>430</v>
      </c>
      <c r="H24" s="110" t="s">
        <v>122</v>
      </c>
      <c r="I24" s="110" t="s">
        <v>611</v>
      </c>
      <c r="J24" s="110" t="s">
        <v>136</v>
      </c>
      <c r="K24" s="6"/>
      <c r="L24" s="6"/>
      <c r="M24" s="6"/>
      <c r="N24" s="110"/>
      <c r="O24" s="111"/>
      <c r="P24" s="6"/>
      <c r="Q24" s="111"/>
      <c r="R24" s="6"/>
      <c r="S24" s="1"/>
      <c r="T24" s="110"/>
      <c r="U24" s="110"/>
      <c r="V24" s="110"/>
      <c r="W24" s="111" t="s">
        <v>942</v>
      </c>
      <c r="X24" s="110"/>
      <c r="Y24" s="110" t="s">
        <v>744</v>
      </c>
      <c r="Z24" s="112"/>
      <c r="AA24" s="112"/>
    </row>
    <row r="25" spans="1:27" s="151" customFormat="1" ht="75" customHeight="1" x14ac:dyDescent="0.2">
      <c r="A25" s="1">
        <v>20</v>
      </c>
      <c r="B25" s="61" t="s">
        <v>809</v>
      </c>
      <c r="C25" s="61" t="s">
        <v>810</v>
      </c>
      <c r="D25" s="150" t="s">
        <v>811</v>
      </c>
      <c r="E25" s="78"/>
      <c r="F25" s="78"/>
      <c r="G25" s="41" t="s">
        <v>812</v>
      </c>
      <c r="H25" s="61" t="s">
        <v>605</v>
      </c>
      <c r="I25" s="78"/>
      <c r="J25" s="62" t="s">
        <v>136</v>
      </c>
      <c r="K25" s="62">
        <v>2000</v>
      </c>
      <c r="L25" s="62">
        <v>500</v>
      </c>
      <c r="M25" s="62">
        <v>1500</v>
      </c>
      <c r="N25" s="110" t="s">
        <v>48</v>
      </c>
      <c r="O25" s="2"/>
      <c r="P25" s="41" t="s">
        <v>805</v>
      </c>
      <c r="Q25" s="46"/>
      <c r="R25" s="46"/>
      <c r="S25" s="1" t="s">
        <v>111</v>
      </c>
      <c r="T25" s="1"/>
      <c r="U25" s="36" t="s">
        <v>271</v>
      </c>
      <c r="V25" s="36" t="s">
        <v>271</v>
      </c>
      <c r="W25" s="150" t="s">
        <v>813</v>
      </c>
      <c r="X25" s="46"/>
      <c r="Y25" s="46"/>
      <c r="Z25" s="47" t="s">
        <v>814</v>
      </c>
      <c r="AA25" s="110" t="s">
        <v>1073</v>
      </c>
    </row>
    <row r="26" spans="1:27" ht="108.75" customHeight="1" x14ac:dyDescent="0.2">
      <c r="A26" s="111">
        <v>21</v>
      </c>
      <c r="B26" s="110" t="s">
        <v>1053</v>
      </c>
      <c r="C26" s="41" t="s">
        <v>1054</v>
      </c>
      <c r="D26" s="2"/>
      <c r="E26" s="110"/>
      <c r="F26" s="3">
        <f>K26*0.9%</f>
        <v>1350.0000000000002</v>
      </c>
      <c r="G26" s="110" t="s">
        <v>34</v>
      </c>
      <c r="H26" s="110" t="s">
        <v>1055</v>
      </c>
      <c r="I26" s="110" t="s">
        <v>611</v>
      </c>
      <c r="J26" s="1" t="s">
        <v>136</v>
      </c>
      <c r="K26" s="6">
        <v>150000</v>
      </c>
      <c r="L26" s="6"/>
      <c r="M26" s="6"/>
      <c r="N26" s="110" t="s">
        <v>48</v>
      </c>
      <c r="O26" s="110" t="s">
        <v>380</v>
      </c>
      <c r="P26" s="6"/>
      <c r="Q26" s="110"/>
      <c r="R26" s="6"/>
      <c r="S26" s="110"/>
      <c r="T26" s="110"/>
      <c r="U26" s="110"/>
      <c r="V26" s="110"/>
      <c r="W26" s="41" t="s">
        <v>1056</v>
      </c>
      <c r="X26" s="110"/>
      <c r="Y26" s="110"/>
      <c r="Z26" s="110" t="s">
        <v>1057</v>
      </c>
      <c r="AA26" s="110" t="s">
        <v>1161</v>
      </c>
    </row>
    <row r="27" spans="1:27" ht="107.25" customHeight="1" x14ac:dyDescent="0.2">
      <c r="A27" s="1">
        <v>22</v>
      </c>
      <c r="B27" s="110" t="s">
        <v>1162</v>
      </c>
      <c r="C27" s="41" t="s">
        <v>1058</v>
      </c>
      <c r="D27" s="2"/>
      <c r="E27" s="110"/>
      <c r="F27" s="3">
        <f>K27*0.9%</f>
        <v>32202.000000000004</v>
      </c>
      <c r="G27" s="110" t="s">
        <v>34</v>
      </c>
      <c r="H27" s="110" t="s">
        <v>1055</v>
      </c>
      <c r="I27" s="110" t="s">
        <v>611</v>
      </c>
      <c r="J27" s="1" t="s">
        <v>136</v>
      </c>
      <c r="K27" s="6">
        <v>3578000</v>
      </c>
      <c r="L27" s="6"/>
      <c r="M27" s="6"/>
      <c r="N27" s="110" t="s">
        <v>48</v>
      </c>
      <c r="O27" s="110" t="s">
        <v>380</v>
      </c>
      <c r="P27" s="6"/>
      <c r="Q27" s="110"/>
      <c r="R27" s="6"/>
      <c r="S27" s="110"/>
      <c r="T27" s="110"/>
      <c r="U27" s="110"/>
      <c r="V27" s="110"/>
      <c r="W27" s="41" t="s">
        <v>1056</v>
      </c>
      <c r="X27" s="110"/>
      <c r="Y27" s="110"/>
      <c r="Z27" s="110" t="s">
        <v>1057</v>
      </c>
      <c r="AA27" s="110" t="s">
        <v>1161</v>
      </c>
    </row>
    <row r="28" spans="1:27" ht="15.75" customHeight="1" x14ac:dyDescent="0.2">
      <c r="A28" s="148"/>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row>
    <row r="29" spans="1:27" ht="157.5" customHeight="1" x14ac:dyDescent="0.2">
      <c r="A29" s="1">
        <v>23</v>
      </c>
      <c r="B29" s="111" t="s">
        <v>499</v>
      </c>
      <c r="C29" s="111" t="s">
        <v>379</v>
      </c>
      <c r="D29" s="111" t="s">
        <v>701</v>
      </c>
      <c r="E29" s="110" t="s">
        <v>268</v>
      </c>
      <c r="F29" s="3">
        <f t="shared" ref="F29:F59" si="1">K29*0.9%</f>
        <v>7200.0000000000009</v>
      </c>
      <c r="G29" s="111" t="s">
        <v>34</v>
      </c>
      <c r="H29" s="111" t="s">
        <v>607</v>
      </c>
      <c r="I29" s="110" t="s">
        <v>1095</v>
      </c>
      <c r="J29" s="1" t="s">
        <v>141</v>
      </c>
      <c r="K29" s="6">
        <v>800000</v>
      </c>
      <c r="L29" s="6">
        <v>0</v>
      </c>
      <c r="M29" s="6">
        <v>800000</v>
      </c>
      <c r="N29" s="111" t="s">
        <v>139</v>
      </c>
      <c r="O29" s="111" t="s">
        <v>380</v>
      </c>
      <c r="P29" s="6">
        <v>0</v>
      </c>
      <c r="Q29" s="111" t="s">
        <v>377</v>
      </c>
      <c r="R29" s="6">
        <v>0</v>
      </c>
      <c r="S29" s="1" t="s">
        <v>133</v>
      </c>
      <c r="T29" s="110" t="s">
        <v>269</v>
      </c>
      <c r="U29" s="110" t="s">
        <v>270</v>
      </c>
      <c r="V29" s="110" t="s">
        <v>271</v>
      </c>
      <c r="W29" s="111" t="s">
        <v>309</v>
      </c>
      <c r="X29" s="110" t="s">
        <v>159</v>
      </c>
      <c r="Y29" s="110" t="s">
        <v>381</v>
      </c>
      <c r="Z29" s="111" t="s">
        <v>165</v>
      </c>
      <c r="AA29" s="111" t="s">
        <v>643</v>
      </c>
    </row>
    <row r="30" spans="1:27" ht="120" customHeight="1" x14ac:dyDescent="0.2">
      <c r="A30" s="1">
        <v>24</v>
      </c>
      <c r="B30" s="111" t="s">
        <v>500</v>
      </c>
      <c r="C30" s="111" t="s">
        <v>387</v>
      </c>
      <c r="D30" s="111" t="s">
        <v>656</v>
      </c>
      <c r="E30" s="16"/>
      <c r="F30" s="3">
        <f t="shared" si="1"/>
        <v>2528.4699900000001</v>
      </c>
      <c r="G30" s="111" t="s">
        <v>34</v>
      </c>
      <c r="H30" s="111" t="s">
        <v>607</v>
      </c>
      <c r="I30" s="110" t="s">
        <v>1094</v>
      </c>
      <c r="J30" s="20" t="s">
        <v>569</v>
      </c>
      <c r="K30" s="6">
        <v>280941.11</v>
      </c>
      <c r="L30" s="6">
        <v>0</v>
      </c>
      <c r="M30" s="6">
        <v>280941.11</v>
      </c>
      <c r="N30" s="111" t="s">
        <v>146</v>
      </c>
      <c r="O30" s="111" t="s">
        <v>380</v>
      </c>
      <c r="P30" s="6">
        <v>0</v>
      </c>
      <c r="Q30" s="111" t="s">
        <v>377</v>
      </c>
      <c r="R30" s="6">
        <v>0</v>
      </c>
      <c r="S30" s="111" t="s">
        <v>111</v>
      </c>
      <c r="T30" s="111" t="s">
        <v>277</v>
      </c>
      <c r="U30" s="110" t="s">
        <v>270</v>
      </c>
      <c r="V30" s="110" t="s">
        <v>369</v>
      </c>
      <c r="W30" s="111" t="s">
        <v>309</v>
      </c>
      <c r="X30" s="111"/>
      <c r="Y30" s="111"/>
      <c r="Z30" s="47" t="s">
        <v>881</v>
      </c>
      <c r="AA30" s="110" t="s">
        <v>165</v>
      </c>
    </row>
    <row r="31" spans="1:27" ht="125.25" customHeight="1" x14ac:dyDescent="0.2">
      <c r="A31" s="1">
        <v>25</v>
      </c>
      <c r="B31" s="111" t="s">
        <v>501</v>
      </c>
      <c r="C31" s="111" t="s">
        <v>639</v>
      </c>
      <c r="D31" s="111" t="s">
        <v>657</v>
      </c>
      <c r="E31" s="111">
        <v>18</v>
      </c>
      <c r="F31" s="3">
        <f t="shared" si="1"/>
        <v>2736.0954090000005</v>
      </c>
      <c r="G31" s="111" t="s">
        <v>34</v>
      </c>
      <c r="H31" s="111" t="s">
        <v>607</v>
      </c>
      <c r="I31" s="111" t="s">
        <v>1084</v>
      </c>
      <c r="J31" s="20" t="s">
        <v>136</v>
      </c>
      <c r="K31" s="21">
        <f>299399.12+4611.481</f>
        <v>304010.60100000002</v>
      </c>
      <c r="L31" s="6">
        <v>30345</v>
      </c>
      <c r="M31" s="6">
        <f>K31-L31</f>
        <v>273665.60100000002</v>
      </c>
      <c r="N31" s="111" t="s">
        <v>146</v>
      </c>
      <c r="O31" s="111" t="s">
        <v>380</v>
      </c>
      <c r="P31" s="6">
        <v>0</v>
      </c>
      <c r="Q31" s="111" t="s">
        <v>377</v>
      </c>
      <c r="R31" s="6">
        <v>0</v>
      </c>
      <c r="S31" s="111" t="s">
        <v>111</v>
      </c>
      <c r="T31" s="111" t="s">
        <v>277</v>
      </c>
      <c r="U31" s="110" t="s">
        <v>270</v>
      </c>
      <c r="V31" s="110" t="s">
        <v>271</v>
      </c>
      <c r="W31" s="111" t="s">
        <v>309</v>
      </c>
      <c r="X31" s="110" t="s">
        <v>109</v>
      </c>
      <c r="Y31" s="110" t="s">
        <v>368</v>
      </c>
      <c r="Z31" s="119" t="s">
        <v>640</v>
      </c>
      <c r="AA31" s="119"/>
    </row>
    <row r="32" spans="1:27" ht="139.5" customHeight="1" x14ac:dyDescent="0.2">
      <c r="A32" s="1">
        <v>26</v>
      </c>
      <c r="B32" s="111" t="s">
        <v>148</v>
      </c>
      <c r="C32" s="111" t="s">
        <v>641</v>
      </c>
      <c r="D32" s="111" t="s">
        <v>710</v>
      </c>
      <c r="E32" s="16"/>
      <c r="F32" s="3">
        <f t="shared" si="1"/>
        <v>617.40000000000009</v>
      </c>
      <c r="G32" s="111" t="s">
        <v>38</v>
      </c>
      <c r="H32" s="111" t="s">
        <v>608</v>
      </c>
      <c r="I32" s="22" t="s">
        <v>1093</v>
      </c>
      <c r="J32" s="1" t="s">
        <v>136</v>
      </c>
      <c r="K32" s="6">
        <v>68600</v>
      </c>
      <c r="L32" s="6">
        <v>0</v>
      </c>
      <c r="M32" s="21">
        <v>68600</v>
      </c>
      <c r="N32" s="111" t="s">
        <v>146</v>
      </c>
      <c r="O32" s="111" t="s">
        <v>380</v>
      </c>
      <c r="P32" s="6">
        <v>0</v>
      </c>
      <c r="Q32" s="111" t="s">
        <v>377</v>
      </c>
      <c r="R32" s="6">
        <v>0</v>
      </c>
      <c r="S32" s="111" t="s">
        <v>377</v>
      </c>
      <c r="T32" s="111" t="s">
        <v>377</v>
      </c>
      <c r="U32" s="111" t="s">
        <v>377</v>
      </c>
      <c r="V32" s="111" t="s">
        <v>377</v>
      </c>
      <c r="W32" s="111" t="s">
        <v>309</v>
      </c>
      <c r="X32" s="16"/>
      <c r="Y32" s="16"/>
      <c r="Z32" s="111" t="s">
        <v>734</v>
      </c>
      <c r="AA32" s="110" t="s">
        <v>165</v>
      </c>
    </row>
    <row r="33" spans="1:27" ht="110.25" customHeight="1" x14ac:dyDescent="0.2">
      <c r="A33" s="1">
        <v>27</v>
      </c>
      <c r="B33" s="111" t="s">
        <v>798</v>
      </c>
      <c r="C33" s="111" t="s">
        <v>142</v>
      </c>
      <c r="D33" s="111" t="s">
        <v>143</v>
      </c>
      <c r="E33" s="16"/>
      <c r="F33" s="3">
        <f t="shared" si="1"/>
        <v>482.62500000000006</v>
      </c>
      <c r="G33" s="111" t="s">
        <v>491</v>
      </c>
      <c r="H33" s="111" t="s">
        <v>607</v>
      </c>
      <c r="I33" s="22" t="s">
        <v>1092</v>
      </c>
      <c r="J33" s="1">
        <v>2025</v>
      </c>
      <c r="K33" s="6">
        <v>53625</v>
      </c>
      <c r="L33" s="6">
        <v>0</v>
      </c>
      <c r="M33" s="6">
        <v>53625</v>
      </c>
      <c r="N33" s="111" t="s">
        <v>146</v>
      </c>
      <c r="O33" s="111" t="s">
        <v>380</v>
      </c>
      <c r="P33" s="6">
        <v>0</v>
      </c>
      <c r="Q33" s="111" t="s">
        <v>377</v>
      </c>
      <c r="R33" s="6">
        <v>0</v>
      </c>
      <c r="S33" s="111" t="s">
        <v>111</v>
      </c>
      <c r="T33" s="111" t="s">
        <v>277</v>
      </c>
      <c r="U33" s="110" t="s">
        <v>270</v>
      </c>
      <c r="V33" s="110" t="s">
        <v>271</v>
      </c>
      <c r="W33" s="111" t="s">
        <v>309</v>
      </c>
      <c r="X33" s="111" t="s">
        <v>110</v>
      </c>
      <c r="Y33" s="111" t="s">
        <v>391</v>
      </c>
      <c r="Z33" s="111" t="s">
        <v>642</v>
      </c>
      <c r="AA33" s="110" t="s">
        <v>165</v>
      </c>
    </row>
    <row r="34" spans="1:27" ht="147.75" customHeight="1" x14ac:dyDescent="0.2">
      <c r="A34" s="1">
        <v>28</v>
      </c>
      <c r="B34" s="111" t="s">
        <v>149</v>
      </c>
      <c r="C34" s="111" t="s">
        <v>150</v>
      </c>
      <c r="D34" s="111" t="s">
        <v>518</v>
      </c>
      <c r="E34" s="16"/>
      <c r="F34" s="3">
        <f t="shared" si="1"/>
        <v>714.1557600000001</v>
      </c>
      <c r="G34" s="111" t="s">
        <v>38</v>
      </c>
      <c r="H34" s="111" t="s">
        <v>608</v>
      </c>
      <c r="I34" s="111" t="s">
        <v>906</v>
      </c>
      <c r="J34" s="20" t="s">
        <v>569</v>
      </c>
      <c r="K34" s="6">
        <f>1304+78046.64</f>
        <v>79350.64</v>
      </c>
      <c r="L34" s="6">
        <v>0</v>
      </c>
      <c r="M34" s="6">
        <f>1304+78046.64</f>
        <v>79350.64</v>
      </c>
      <c r="N34" s="111" t="s">
        <v>146</v>
      </c>
      <c r="O34" s="111" t="s">
        <v>380</v>
      </c>
      <c r="P34" s="6">
        <v>0</v>
      </c>
      <c r="Q34" s="111" t="s">
        <v>377</v>
      </c>
      <c r="R34" s="6">
        <v>0</v>
      </c>
      <c r="S34" s="111" t="s">
        <v>377</v>
      </c>
      <c r="T34" s="111" t="s">
        <v>377</v>
      </c>
      <c r="U34" s="111" t="s">
        <v>377</v>
      </c>
      <c r="V34" s="111" t="s">
        <v>377</v>
      </c>
      <c r="W34" s="111" t="s">
        <v>309</v>
      </c>
      <c r="X34" s="111" t="s">
        <v>549</v>
      </c>
      <c r="Y34" s="111" t="s">
        <v>392</v>
      </c>
      <c r="Z34" s="111" t="s">
        <v>734</v>
      </c>
      <c r="AA34" s="110" t="s">
        <v>165</v>
      </c>
    </row>
    <row r="35" spans="1:27" ht="89.25" customHeight="1" x14ac:dyDescent="0.2">
      <c r="A35" s="1">
        <v>29</v>
      </c>
      <c r="B35" s="110" t="s">
        <v>736</v>
      </c>
      <c r="C35" s="110" t="s">
        <v>147</v>
      </c>
      <c r="D35" s="110" t="s">
        <v>735</v>
      </c>
      <c r="E35" s="23"/>
      <c r="F35" s="3">
        <f t="shared" si="1"/>
        <v>1926.0000000000002</v>
      </c>
      <c r="G35" s="110" t="s">
        <v>492</v>
      </c>
      <c r="H35" s="111" t="s">
        <v>608</v>
      </c>
      <c r="I35" s="110" t="s">
        <v>1085</v>
      </c>
      <c r="J35" s="1" t="s">
        <v>141</v>
      </c>
      <c r="K35" s="6">
        <v>214000</v>
      </c>
      <c r="L35" s="6">
        <v>0</v>
      </c>
      <c r="M35" s="6">
        <v>214000</v>
      </c>
      <c r="N35" s="111" t="s">
        <v>146</v>
      </c>
      <c r="O35" s="111" t="s">
        <v>380</v>
      </c>
      <c r="P35" s="6">
        <v>0</v>
      </c>
      <c r="Q35" s="111" t="s">
        <v>377</v>
      </c>
      <c r="R35" s="6">
        <v>0</v>
      </c>
      <c r="S35" s="111" t="s">
        <v>377</v>
      </c>
      <c r="T35" s="111" t="s">
        <v>377</v>
      </c>
      <c r="U35" s="111" t="s">
        <v>377</v>
      </c>
      <c r="V35" s="111" t="s">
        <v>377</v>
      </c>
      <c r="W35" s="111" t="s">
        <v>309</v>
      </c>
      <c r="X35" s="110" t="s">
        <v>550</v>
      </c>
      <c r="Y35" s="111" t="s">
        <v>519</v>
      </c>
      <c r="Z35" s="117" t="s">
        <v>734</v>
      </c>
      <c r="AA35" s="117"/>
    </row>
    <row r="36" spans="1:27" ht="75" customHeight="1" x14ac:dyDescent="0.2">
      <c r="A36" s="1">
        <v>30</v>
      </c>
      <c r="B36" s="110" t="s">
        <v>124</v>
      </c>
      <c r="C36" s="110" t="s">
        <v>279</v>
      </c>
      <c r="D36" s="1"/>
      <c r="E36" s="1"/>
      <c r="F36" s="3">
        <f t="shared" si="1"/>
        <v>644.87625300000013</v>
      </c>
      <c r="G36" s="110" t="s">
        <v>63</v>
      </c>
      <c r="H36" s="111" t="s">
        <v>610</v>
      </c>
      <c r="I36" s="110" t="s">
        <v>1137</v>
      </c>
      <c r="J36" s="1">
        <v>2025</v>
      </c>
      <c r="K36" s="6">
        <v>71652.917000000001</v>
      </c>
      <c r="L36" s="6">
        <v>0</v>
      </c>
      <c r="M36" s="6">
        <v>71652.917000000001</v>
      </c>
      <c r="N36" s="1"/>
      <c r="O36" s="111" t="s">
        <v>380</v>
      </c>
      <c r="P36" s="6">
        <v>0</v>
      </c>
      <c r="Q36" s="111" t="s">
        <v>377</v>
      </c>
      <c r="R36" s="6">
        <v>0</v>
      </c>
      <c r="S36" s="1" t="s">
        <v>133</v>
      </c>
      <c r="T36" s="110" t="s">
        <v>269</v>
      </c>
      <c r="U36" s="110" t="s">
        <v>270</v>
      </c>
      <c r="V36" s="110" t="s">
        <v>271</v>
      </c>
      <c r="W36" s="111" t="s">
        <v>309</v>
      </c>
      <c r="X36" s="1"/>
      <c r="Y36" s="1"/>
      <c r="Z36" s="118" t="s">
        <v>644</v>
      </c>
      <c r="AA36" s="118"/>
    </row>
    <row r="37" spans="1:27" ht="114.75" customHeight="1" x14ac:dyDescent="0.2">
      <c r="A37" s="1">
        <v>31</v>
      </c>
      <c r="B37" s="110" t="s">
        <v>126</v>
      </c>
      <c r="C37" s="110" t="s">
        <v>486</v>
      </c>
      <c r="D37" s="1"/>
      <c r="E37" s="1"/>
      <c r="F37" s="3">
        <f t="shared" si="1"/>
        <v>441.15583500000008</v>
      </c>
      <c r="G37" s="110" t="s">
        <v>63</v>
      </c>
      <c r="H37" s="111" t="s">
        <v>610</v>
      </c>
      <c r="I37" s="110" t="s">
        <v>1137</v>
      </c>
      <c r="J37" s="1" t="s">
        <v>714</v>
      </c>
      <c r="K37" s="6">
        <v>49017.315000000002</v>
      </c>
      <c r="L37" s="6">
        <v>0</v>
      </c>
      <c r="M37" s="6">
        <v>49017.315000000002</v>
      </c>
      <c r="N37" s="1"/>
      <c r="O37" s="111" t="s">
        <v>380</v>
      </c>
      <c r="P37" s="6">
        <v>0</v>
      </c>
      <c r="Q37" s="111" t="s">
        <v>377</v>
      </c>
      <c r="R37" s="6">
        <v>0</v>
      </c>
      <c r="S37" s="1" t="s">
        <v>133</v>
      </c>
      <c r="T37" s="110" t="s">
        <v>269</v>
      </c>
      <c r="U37" s="110" t="s">
        <v>270</v>
      </c>
      <c r="V37" s="110" t="s">
        <v>271</v>
      </c>
      <c r="W37" s="111" t="s">
        <v>309</v>
      </c>
      <c r="X37" s="1"/>
      <c r="Y37" s="1"/>
      <c r="Z37" s="117" t="s">
        <v>734</v>
      </c>
      <c r="AA37" s="117"/>
    </row>
    <row r="38" spans="1:27" ht="192" customHeight="1" x14ac:dyDescent="0.2">
      <c r="A38" s="1">
        <v>32</v>
      </c>
      <c r="B38" s="110" t="s">
        <v>144</v>
      </c>
      <c r="C38" s="110" t="s">
        <v>145</v>
      </c>
      <c r="D38" s="110" t="s">
        <v>645</v>
      </c>
      <c r="E38" s="1"/>
      <c r="F38" s="3">
        <f t="shared" si="1"/>
        <v>382.14450000000005</v>
      </c>
      <c r="G38" s="110" t="s">
        <v>85</v>
      </c>
      <c r="H38" s="111" t="s">
        <v>607</v>
      </c>
      <c r="I38" s="110" t="s">
        <v>1086</v>
      </c>
      <c r="J38" s="1" t="s">
        <v>136</v>
      </c>
      <c r="K38" s="6">
        <v>42460.5</v>
      </c>
      <c r="L38" s="6">
        <v>0</v>
      </c>
      <c r="M38" s="6">
        <v>42460.5</v>
      </c>
      <c r="N38" s="111" t="s">
        <v>146</v>
      </c>
      <c r="O38" s="111" t="s">
        <v>380</v>
      </c>
      <c r="P38" s="6">
        <v>0</v>
      </c>
      <c r="Q38" s="111" t="s">
        <v>377</v>
      </c>
      <c r="R38" s="6">
        <v>0</v>
      </c>
      <c r="S38" s="111" t="s">
        <v>111</v>
      </c>
      <c r="T38" s="111" t="s">
        <v>277</v>
      </c>
      <c r="U38" s="110" t="s">
        <v>270</v>
      </c>
      <c r="V38" s="110" t="s">
        <v>271</v>
      </c>
      <c r="W38" s="111" t="s">
        <v>309</v>
      </c>
      <c r="X38" s="110" t="s">
        <v>551</v>
      </c>
      <c r="Y38" s="111" t="s">
        <v>520</v>
      </c>
      <c r="Z38" s="111" t="s">
        <v>585</v>
      </c>
      <c r="AA38" s="110" t="s">
        <v>165</v>
      </c>
    </row>
    <row r="39" spans="1:27" ht="88.5" customHeight="1" x14ac:dyDescent="0.2">
      <c r="A39" s="1">
        <v>33</v>
      </c>
      <c r="B39" s="110" t="s">
        <v>168</v>
      </c>
      <c r="C39" s="110" t="s">
        <v>127</v>
      </c>
      <c r="D39" s="110" t="s">
        <v>658</v>
      </c>
      <c r="E39" s="110"/>
      <c r="F39" s="3">
        <f t="shared" si="1"/>
        <v>312.48585000000003</v>
      </c>
      <c r="G39" s="110" t="s">
        <v>493</v>
      </c>
      <c r="H39" s="110" t="s">
        <v>612</v>
      </c>
      <c r="I39" s="110" t="s">
        <v>1087</v>
      </c>
      <c r="J39" s="110" t="s">
        <v>136</v>
      </c>
      <c r="K39" s="6">
        <v>34720.65</v>
      </c>
      <c r="L39" s="6">
        <v>0</v>
      </c>
      <c r="M39" s="6">
        <v>34720.65</v>
      </c>
      <c r="N39" s="110" t="s">
        <v>396</v>
      </c>
      <c r="O39" s="111" t="s">
        <v>380</v>
      </c>
      <c r="P39" s="6">
        <v>0</v>
      </c>
      <c r="Q39" s="111" t="s">
        <v>377</v>
      </c>
      <c r="R39" s="6">
        <v>0</v>
      </c>
      <c r="S39" s="1" t="s">
        <v>133</v>
      </c>
      <c r="T39" s="110" t="s">
        <v>269</v>
      </c>
      <c r="U39" s="110" t="s">
        <v>270</v>
      </c>
      <c r="V39" s="110" t="s">
        <v>271</v>
      </c>
      <c r="W39" s="111" t="s">
        <v>309</v>
      </c>
      <c r="X39" s="110" t="s">
        <v>552</v>
      </c>
      <c r="Y39" s="111" t="s">
        <v>521</v>
      </c>
      <c r="Z39" s="111" t="s">
        <v>734</v>
      </c>
      <c r="AA39" s="110" t="s">
        <v>165</v>
      </c>
    </row>
    <row r="40" spans="1:27" ht="126" customHeight="1" x14ac:dyDescent="0.2">
      <c r="A40" s="1">
        <v>34</v>
      </c>
      <c r="B40" s="111" t="s">
        <v>432</v>
      </c>
      <c r="C40" s="110" t="s">
        <v>386</v>
      </c>
      <c r="D40" s="111" t="s">
        <v>715</v>
      </c>
      <c r="E40" s="111">
        <v>5</v>
      </c>
      <c r="F40" s="3">
        <f t="shared" si="1"/>
        <v>2229.6406500000003</v>
      </c>
      <c r="G40" s="111" t="s">
        <v>494</v>
      </c>
      <c r="H40" s="111" t="s">
        <v>607</v>
      </c>
      <c r="I40" s="110" t="s">
        <v>1088</v>
      </c>
      <c r="J40" s="1" t="s">
        <v>714</v>
      </c>
      <c r="K40" s="6">
        <v>247737.85</v>
      </c>
      <c r="L40" s="6">
        <v>61000</v>
      </c>
      <c r="M40" s="6">
        <f>K40-L40</f>
        <v>186737.85</v>
      </c>
      <c r="N40" s="110" t="s">
        <v>848</v>
      </c>
      <c r="O40" s="111" t="s">
        <v>380</v>
      </c>
      <c r="P40" s="6">
        <v>0</v>
      </c>
      <c r="Q40" s="111" t="s">
        <v>377</v>
      </c>
      <c r="R40" s="6">
        <v>0</v>
      </c>
      <c r="S40" s="1" t="s">
        <v>133</v>
      </c>
      <c r="T40" s="110" t="s">
        <v>269</v>
      </c>
      <c r="U40" s="110" t="s">
        <v>270</v>
      </c>
      <c r="V40" s="110" t="s">
        <v>271</v>
      </c>
      <c r="W40" s="111" t="s">
        <v>309</v>
      </c>
      <c r="X40" s="111" t="s">
        <v>108</v>
      </c>
      <c r="Y40" s="111" t="s">
        <v>385</v>
      </c>
      <c r="Z40" s="113" t="s">
        <v>585</v>
      </c>
      <c r="AA40" s="110" t="s">
        <v>165</v>
      </c>
    </row>
    <row r="41" spans="1:27" ht="134.25" customHeight="1" x14ac:dyDescent="0.2">
      <c r="A41" s="1">
        <v>35</v>
      </c>
      <c r="B41" s="111" t="s">
        <v>171</v>
      </c>
      <c r="C41" s="110" t="s">
        <v>916</v>
      </c>
      <c r="D41" s="110" t="s">
        <v>917</v>
      </c>
      <c r="E41" s="16"/>
      <c r="F41" s="3">
        <f t="shared" si="1"/>
        <v>539.58123000000012</v>
      </c>
      <c r="G41" s="111" t="s">
        <v>491</v>
      </c>
      <c r="H41" s="111" t="s">
        <v>608</v>
      </c>
      <c r="I41" s="111" t="s">
        <v>1091</v>
      </c>
      <c r="J41" s="1" t="s">
        <v>136</v>
      </c>
      <c r="K41" s="6">
        <v>59953.47</v>
      </c>
      <c r="L41" s="6">
        <v>0</v>
      </c>
      <c r="M41" s="6">
        <v>59953.47</v>
      </c>
      <c r="N41" s="111" t="s">
        <v>146</v>
      </c>
      <c r="O41" s="111" t="s">
        <v>380</v>
      </c>
      <c r="P41" s="6">
        <v>0</v>
      </c>
      <c r="Q41" s="111" t="s">
        <v>377</v>
      </c>
      <c r="R41" s="6">
        <v>0</v>
      </c>
      <c r="S41" s="16"/>
      <c r="T41" s="16"/>
      <c r="U41" s="16"/>
      <c r="V41" s="16"/>
      <c r="W41" s="111" t="s">
        <v>309</v>
      </c>
      <c r="X41" s="111" t="s">
        <v>553</v>
      </c>
      <c r="Y41" s="111" t="s">
        <v>393</v>
      </c>
      <c r="Z41" s="111" t="s">
        <v>734</v>
      </c>
      <c r="AA41" s="110" t="s">
        <v>165</v>
      </c>
    </row>
    <row r="42" spans="1:27" ht="102" customHeight="1" x14ac:dyDescent="0.2">
      <c r="A42" s="1">
        <v>36</v>
      </c>
      <c r="B42" s="110" t="s">
        <v>703</v>
      </c>
      <c r="C42" s="110" t="s">
        <v>394</v>
      </c>
      <c r="D42" s="110"/>
      <c r="E42" s="1"/>
      <c r="F42" s="3">
        <f t="shared" si="1"/>
        <v>123.80166000000001</v>
      </c>
      <c r="G42" s="110" t="s">
        <v>38</v>
      </c>
      <c r="H42" s="110" t="s">
        <v>613</v>
      </c>
      <c r="I42" s="110" t="s">
        <v>1089</v>
      </c>
      <c r="J42" s="1" t="s">
        <v>136</v>
      </c>
      <c r="K42" s="6">
        <f>594.64+13161.1</f>
        <v>13755.74</v>
      </c>
      <c r="L42" s="6">
        <v>0</v>
      </c>
      <c r="M42" s="6">
        <f>594.64+13161.1</f>
        <v>13755.74</v>
      </c>
      <c r="N42" s="16"/>
      <c r="O42" s="111" t="s">
        <v>380</v>
      </c>
      <c r="P42" s="6">
        <v>0</v>
      </c>
      <c r="Q42" s="111" t="s">
        <v>377</v>
      </c>
      <c r="R42" s="6">
        <v>0</v>
      </c>
      <c r="S42" s="111" t="s">
        <v>111</v>
      </c>
      <c r="T42" s="111" t="s">
        <v>277</v>
      </c>
      <c r="U42" s="110" t="s">
        <v>270</v>
      </c>
      <c r="V42" s="110" t="s">
        <v>271</v>
      </c>
      <c r="W42" s="111" t="s">
        <v>309</v>
      </c>
      <c r="X42" s="24"/>
      <c r="Y42" s="24"/>
      <c r="Z42" s="110" t="s">
        <v>1072</v>
      </c>
      <c r="AA42" s="110" t="s">
        <v>165</v>
      </c>
    </row>
    <row r="43" spans="1:27" ht="147" customHeight="1" x14ac:dyDescent="0.2">
      <c r="A43" s="1">
        <v>37</v>
      </c>
      <c r="B43" s="110" t="s">
        <v>249</v>
      </c>
      <c r="C43" s="110" t="s">
        <v>386</v>
      </c>
      <c r="D43" s="110" t="s">
        <v>716</v>
      </c>
      <c r="E43" s="1"/>
      <c r="F43" s="3">
        <f t="shared" si="1"/>
        <v>5339.2140000000009</v>
      </c>
      <c r="G43" s="110" t="s">
        <v>85</v>
      </c>
      <c r="H43" s="111" t="s">
        <v>607</v>
      </c>
      <c r="I43" s="110" t="s">
        <v>659</v>
      </c>
      <c r="J43" s="1">
        <v>2030</v>
      </c>
      <c r="K43" s="6">
        <v>593246</v>
      </c>
      <c r="L43" s="6">
        <v>0</v>
      </c>
      <c r="M43" s="6">
        <v>593246</v>
      </c>
      <c r="N43" s="111" t="s">
        <v>146</v>
      </c>
      <c r="O43" s="111" t="s">
        <v>380</v>
      </c>
      <c r="P43" s="6">
        <v>0</v>
      </c>
      <c r="Q43" s="111" t="s">
        <v>377</v>
      </c>
      <c r="R43" s="6">
        <v>0</v>
      </c>
      <c r="S43" s="1" t="s">
        <v>133</v>
      </c>
      <c r="T43" s="110" t="s">
        <v>269</v>
      </c>
      <c r="U43" s="110" t="s">
        <v>270</v>
      </c>
      <c r="V43" s="110" t="s">
        <v>271</v>
      </c>
      <c r="W43" s="111" t="s">
        <v>309</v>
      </c>
      <c r="X43" s="24"/>
      <c r="Y43" s="24"/>
      <c r="Z43" s="117" t="s">
        <v>585</v>
      </c>
      <c r="AA43" s="117"/>
    </row>
    <row r="44" spans="1:27" ht="151.5" customHeight="1" x14ac:dyDescent="0.2">
      <c r="A44" s="1">
        <v>38</v>
      </c>
      <c r="B44" s="110" t="s">
        <v>498</v>
      </c>
      <c r="C44" s="110" t="s">
        <v>496</v>
      </c>
      <c r="D44" s="110" t="s">
        <v>675</v>
      </c>
      <c r="E44" s="110">
        <v>10</v>
      </c>
      <c r="F44" s="3">
        <f t="shared" si="1"/>
        <v>5615.5248900000006</v>
      </c>
      <c r="G44" s="110" t="s">
        <v>34</v>
      </c>
      <c r="H44" s="111" t="s">
        <v>614</v>
      </c>
      <c r="I44" s="111" t="s">
        <v>1160</v>
      </c>
      <c r="J44" s="1">
        <v>2029</v>
      </c>
      <c r="K44" s="6">
        <v>623947.21</v>
      </c>
      <c r="L44" s="6">
        <v>0</v>
      </c>
      <c r="M44" s="6">
        <f>K44</f>
        <v>623947.21</v>
      </c>
      <c r="N44" s="111" t="s">
        <v>146</v>
      </c>
      <c r="O44" s="111" t="s">
        <v>380</v>
      </c>
      <c r="P44" s="6">
        <v>0</v>
      </c>
      <c r="Q44" s="111" t="s">
        <v>377</v>
      </c>
      <c r="R44" s="6">
        <v>0</v>
      </c>
      <c r="S44" s="16"/>
      <c r="T44" s="16"/>
      <c r="U44" s="16"/>
      <c r="V44" s="16"/>
      <c r="W44" s="111" t="s">
        <v>309</v>
      </c>
      <c r="X44" s="110" t="s">
        <v>554</v>
      </c>
      <c r="Y44" s="111" t="s">
        <v>522</v>
      </c>
      <c r="Z44" s="117" t="s">
        <v>585</v>
      </c>
      <c r="AA44" s="117"/>
    </row>
    <row r="45" spans="1:27" ht="80.25" customHeight="1" x14ac:dyDescent="0.2">
      <c r="A45" s="1">
        <v>39</v>
      </c>
      <c r="B45" s="110" t="s">
        <v>151</v>
      </c>
      <c r="C45" s="110" t="s">
        <v>153</v>
      </c>
      <c r="D45" s="110" t="s">
        <v>621</v>
      </c>
      <c r="E45" s="110"/>
      <c r="F45" s="3">
        <f t="shared" si="1"/>
        <v>22500.000000000004</v>
      </c>
      <c r="G45" s="110" t="s">
        <v>152</v>
      </c>
      <c r="H45" s="111" t="s">
        <v>608</v>
      </c>
      <c r="I45" s="110" t="s">
        <v>611</v>
      </c>
      <c r="J45" s="1">
        <v>2030</v>
      </c>
      <c r="K45" s="6">
        <v>2500000</v>
      </c>
      <c r="L45" s="6">
        <v>0</v>
      </c>
      <c r="M45" s="6">
        <v>2500000</v>
      </c>
      <c r="N45" s="111" t="s">
        <v>146</v>
      </c>
      <c r="O45" s="111" t="s">
        <v>380</v>
      </c>
      <c r="P45" s="6">
        <v>0</v>
      </c>
      <c r="Q45" s="111" t="s">
        <v>377</v>
      </c>
      <c r="R45" s="6">
        <v>0</v>
      </c>
      <c r="S45" s="1" t="s">
        <v>133</v>
      </c>
      <c r="T45" s="110" t="s">
        <v>269</v>
      </c>
      <c r="U45" s="110" t="s">
        <v>270</v>
      </c>
      <c r="V45" s="110" t="s">
        <v>271</v>
      </c>
      <c r="W45" s="111" t="s">
        <v>309</v>
      </c>
      <c r="X45" s="24"/>
      <c r="Y45" s="24"/>
      <c r="Z45" s="152" t="s">
        <v>881</v>
      </c>
      <c r="AA45" s="110" t="s">
        <v>165</v>
      </c>
    </row>
    <row r="46" spans="1:27" ht="89.25" customHeight="1" x14ac:dyDescent="0.2">
      <c r="A46" s="1">
        <v>40</v>
      </c>
      <c r="B46" s="110" t="s">
        <v>166</v>
      </c>
      <c r="C46" s="110" t="s">
        <v>163</v>
      </c>
      <c r="D46" s="110" t="s">
        <v>523</v>
      </c>
      <c r="E46" s="110"/>
      <c r="F46" s="3">
        <f t="shared" si="1"/>
        <v>282.15333000000004</v>
      </c>
      <c r="G46" s="110" t="s">
        <v>37</v>
      </c>
      <c r="H46" s="110" t="s">
        <v>614</v>
      </c>
      <c r="I46" s="110" t="s">
        <v>1090</v>
      </c>
      <c r="J46" s="110">
        <v>2024</v>
      </c>
      <c r="K46" s="6">
        <v>31350.37</v>
      </c>
      <c r="L46" s="6">
        <v>0</v>
      </c>
      <c r="M46" s="6">
        <f>K46</f>
        <v>31350.37</v>
      </c>
      <c r="N46" s="110" t="s">
        <v>396</v>
      </c>
      <c r="O46" s="111" t="s">
        <v>380</v>
      </c>
      <c r="P46" s="6">
        <v>0</v>
      </c>
      <c r="Q46" s="111" t="s">
        <v>377</v>
      </c>
      <c r="R46" s="6">
        <v>0</v>
      </c>
      <c r="S46" s="111" t="s">
        <v>111</v>
      </c>
      <c r="T46" s="111" t="s">
        <v>277</v>
      </c>
      <c r="U46" s="110" t="s">
        <v>270</v>
      </c>
      <c r="V46" s="110" t="s">
        <v>271</v>
      </c>
      <c r="W46" s="111" t="s">
        <v>309</v>
      </c>
      <c r="X46" s="110" t="s">
        <v>556</v>
      </c>
      <c r="Y46" s="111" t="s">
        <v>555</v>
      </c>
      <c r="Z46" s="110" t="s">
        <v>648</v>
      </c>
      <c r="AA46" s="110" t="s">
        <v>165</v>
      </c>
    </row>
    <row r="47" spans="1:27" ht="86.25" customHeight="1" x14ac:dyDescent="0.2">
      <c r="A47" s="1">
        <v>41</v>
      </c>
      <c r="B47" s="110" t="s">
        <v>167</v>
      </c>
      <c r="C47" s="110" t="s">
        <v>163</v>
      </c>
      <c r="D47" s="110" t="s">
        <v>524</v>
      </c>
      <c r="E47" s="110"/>
      <c r="F47" s="3">
        <f t="shared" si="1"/>
        <v>384.77961000000005</v>
      </c>
      <c r="G47" s="111" t="s">
        <v>494</v>
      </c>
      <c r="H47" s="110" t="s">
        <v>614</v>
      </c>
      <c r="I47" s="110" t="s">
        <v>1096</v>
      </c>
      <c r="J47" s="110" t="s">
        <v>136</v>
      </c>
      <c r="K47" s="6">
        <v>42753.29</v>
      </c>
      <c r="L47" s="6">
        <v>0</v>
      </c>
      <c r="M47" s="6">
        <f>K47</f>
        <v>42753.29</v>
      </c>
      <c r="N47" s="110" t="s">
        <v>396</v>
      </c>
      <c r="O47" s="111" t="s">
        <v>380</v>
      </c>
      <c r="P47" s="6">
        <v>0</v>
      </c>
      <c r="Q47" s="111" t="s">
        <v>377</v>
      </c>
      <c r="R47" s="6">
        <v>0</v>
      </c>
      <c r="S47" s="111" t="s">
        <v>111</v>
      </c>
      <c r="T47" s="111" t="s">
        <v>277</v>
      </c>
      <c r="U47" s="110" t="s">
        <v>270</v>
      </c>
      <c r="V47" s="110" t="s">
        <v>271</v>
      </c>
      <c r="W47" s="111" t="s">
        <v>309</v>
      </c>
      <c r="X47" s="110" t="s">
        <v>557</v>
      </c>
      <c r="Y47" s="111" t="s">
        <v>525</v>
      </c>
      <c r="Z47" s="110" t="s">
        <v>648</v>
      </c>
      <c r="AA47" s="110" t="s">
        <v>165</v>
      </c>
    </row>
    <row r="48" spans="1:27" ht="89.25" customHeight="1" x14ac:dyDescent="0.2">
      <c r="A48" s="1">
        <v>42</v>
      </c>
      <c r="B48" s="110" t="s">
        <v>281</v>
      </c>
      <c r="C48" s="110" t="s">
        <v>700</v>
      </c>
      <c r="D48" s="110" t="s">
        <v>527</v>
      </c>
      <c r="E48" s="110"/>
      <c r="F48" s="3">
        <f t="shared" si="1"/>
        <v>132.37893000000003</v>
      </c>
      <c r="G48" s="111" t="s">
        <v>85</v>
      </c>
      <c r="H48" s="110" t="s">
        <v>614</v>
      </c>
      <c r="I48" s="110" t="s">
        <v>1097</v>
      </c>
      <c r="J48" s="110" t="s">
        <v>136</v>
      </c>
      <c r="K48" s="6">
        <v>14708.77</v>
      </c>
      <c r="L48" s="6">
        <v>0</v>
      </c>
      <c r="M48" s="6">
        <v>14708.77</v>
      </c>
      <c r="N48" s="110" t="s">
        <v>396</v>
      </c>
      <c r="O48" s="111" t="s">
        <v>380</v>
      </c>
      <c r="P48" s="6">
        <v>0</v>
      </c>
      <c r="Q48" s="111" t="s">
        <v>377</v>
      </c>
      <c r="R48" s="6">
        <v>0</v>
      </c>
      <c r="S48" s="111" t="s">
        <v>111</v>
      </c>
      <c r="T48" s="111" t="s">
        <v>277</v>
      </c>
      <c r="U48" s="110" t="s">
        <v>270</v>
      </c>
      <c r="V48" s="110" t="s">
        <v>271</v>
      </c>
      <c r="W48" s="111" t="s">
        <v>309</v>
      </c>
      <c r="X48" s="110" t="s">
        <v>558</v>
      </c>
      <c r="Y48" s="111" t="s">
        <v>526</v>
      </c>
      <c r="Z48" s="110" t="s">
        <v>648</v>
      </c>
      <c r="AA48" s="110" t="s">
        <v>165</v>
      </c>
    </row>
    <row r="49" spans="1:27" ht="124.5" customHeight="1" x14ac:dyDescent="0.2">
      <c r="A49" s="1">
        <v>43</v>
      </c>
      <c r="B49" s="110" t="s">
        <v>170</v>
      </c>
      <c r="C49" s="110" t="s">
        <v>163</v>
      </c>
      <c r="D49" s="110" t="s">
        <v>523</v>
      </c>
      <c r="E49" s="110"/>
      <c r="F49" s="3">
        <f t="shared" si="1"/>
        <v>446.91750000000008</v>
      </c>
      <c r="G49" s="111" t="s">
        <v>63</v>
      </c>
      <c r="H49" s="110" t="s">
        <v>614</v>
      </c>
      <c r="I49" s="110" t="s">
        <v>1098</v>
      </c>
      <c r="J49" s="110" t="s">
        <v>136</v>
      </c>
      <c r="K49" s="6">
        <v>49657.5</v>
      </c>
      <c r="L49" s="6">
        <v>0</v>
      </c>
      <c r="M49" s="6">
        <v>49657.5</v>
      </c>
      <c r="N49" s="110" t="s">
        <v>396</v>
      </c>
      <c r="O49" s="111" t="s">
        <v>380</v>
      </c>
      <c r="P49" s="6">
        <v>0</v>
      </c>
      <c r="Q49" s="111" t="s">
        <v>377</v>
      </c>
      <c r="R49" s="6">
        <v>0</v>
      </c>
      <c r="S49" s="111" t="s">
        <v>111</v>
      </c>
      <c r="T49" s="111" t="s">
        <v>277</v>
      </c>
      <c r="U49" s="110" t="s">
        <v>270</v>
      </c>
      <c r="V49" s="110" t="s">
        <v>271</v>
      </c>
      <c r="W49" s="111" t="s">
        <v>309</v>
      </c>
      <c r="X49" s="110" t="s">
        <v>560</v>
      </c>
      <c r="Y49" s="111" t="s">
        <v>559</v>
      </c>
      <c r="Z49" s="110" t="s">
        <v>702</v>
      </c>
      <c r="AA49" s="110" t="s">
        <v>165</v>
      </c>
    </row>
    <row r="50" spans="1:27" ht="147.75" customHeight="1" x14ac:dyDescent="0.2">
      <c r="A50" s="1">
        <v>44</v>
      </c>
      <c r="B50" s="110" t="s">
        <v>240</v>
      </c>
      <c r="C50" s="110" t="s">
        <v>497</v>
      </c>
      <c r="D50" s="110" t="s">
        <v>717</v>
      </c>
      <c r="E50" s="110"/>
      <c r="F50" s="3">
        <f t="shared" si="1"/>
        <v>6239.2140000000009</v>
      </c>
      <c r="G50" s="111" t="s">
        <v>35</v>
      </c>
      <c r="H50" s="110" t="s">
        <v>607</v>
      </c>
      <c r="I50" s="110" t="s">
        <v>659</v>
      </c>
      <c r="J50" s="110">
        <v>2030</v>
      </c>
      <c r="K50" s="6">
        <v>693246</v>
      </c>
      <c r="L50" s="6">
        <v>0</v>
      </c>
      <c r="M50" s="6">
        <v>693246</v>
      </c>
      <c r="N50" s="110" t="s">
        <v>396</v>
      </c>
      <c r="O50" s="111" t="s">
        <v>380</v>
      </c>
      <c r="P50" s="6">
        <v>0</v>
      </c>
      <c r="Q50" s="111" t="s">
        <v>377</v>
      </c>
      <c r="R50" s="6">
        <v>0</v>
      </c>
      <c r="S50" s="1" t="s">
        <v>133</v>
      </c>
      <c r="T50" s="110" t="s">
        <v>269</v>
      </c>
      <c r="U50" s="110" t="s">
        <v>270</v>
      </c>
      <c r="V50" s="110" t="s">
        <v>271</v>
      </c>
      <c r="W50" s="111" t="s">
        <v>353</v>
      </c>
      <c r="X50" s="110" t="s">
        <v>241</v>
      </c>
      <c r="Y50" s="110"/>
      <c r="Z50" s="117" t="s">
        <v>585</v>
      </c>
      <c r="AA50" s="117"/>
    </row>
    <row r="51" spans="1:27" ht="146.25" customHeight="1" x14ac:dyDescent="0.2">
      <c r="A51" s="1">
        <v>45</v>
      </c>
      <c r="B51" s="110" t="s">
        <v>247</v>
      </c>
      <c r="C51" s="110" t="s">
        <v>718</v>
      </c>
      <c r="D51" s="110" t="s">
        <v>719</v>
      </c>
      <c r="E51" s="110"/>
      <c r="F51" s="3">
        <f t="shared" si="1"/>
        <v>0</v>
      </c>
      <c r="G51" s="111" t="s">
        <v>495</v>
      </c>
      <c r="H51" s="110" t="s">
        <v>612</v>
      </c>
      <c r="I51" s="110" t="s">
        <v>659</v>
      </c>
      <c r="J51" s="110">
        <v>2030</v>
      </c>
      <c r="K51" s="6">
        <v>0</v>
      </c>
      <c r="L51" s="6">
        <v>0</v>
      </c>
      <c r="M51" s="6">
        <v>0</v>
      </c>
      <c r="N51" s="110" t="s">
        <v>396</v>
      </c>
      <c r="O51" s="111" t="s">
        <v>380</v>
      </c>
      <c r="P51" s="6">
        <v>0</v>
      </c>
      <c r="Q51" s="111" t="s">
        <v>377</v>
      </c>
      <c r="R51" s="6">
        <v>0</v>
      </c>
      <c r="S51" s="1" t="s">
        <v>133</v>
      </c>
      <c r="T51" s="110" t="s">
        <v>269</v>
      </c>
      <c r="U51" s="110" t="s">
        <v>270</v>
      </c>
      <c r="V51" s="110" t="s">
        <v>271</v>
      </c>
      <c r="W51" s="111" t="s">
        <v>353</v>
      </c>
      <c r="X51" s="110" t="s">
        <v>248</v>
      </c>
      <c r="Y51" s="110"/>
      <c r="Z51" s="117" t="s">
        <v>734</v>
      </c>
      <c r="AA51" s="117"/>
    </row>
    <row r="52" spans="1:27" ht="149.25" customHeight="1" x14ac:dyDescent="0.2">
      <c r="A52" s="1">
        <v>46</v>
      </c>
      <c r="B52" s="110" t="s">
        <v>250</v>
      </c>
      <c r="C52" s="110" t="s">
        <v>720</v>
      </c>
      <c r="D52" s="110" t="s">
        <v>251</v>
      </c>
      <c r="E52" s="110"/>
      <c r="F52" s="3">
        <f t="shared" si="1"/>
        <v>0</v>
      </c>
      <c r="G52" s="111" t="s">
        <v>63</v>
      </c>
      <c r="H52" s="110" t="s">
        <v>614</v>
      </c>
      <c r="I52" s="110" t="s">
        <v>659</v>
      </c>
      <c r="J52" s="110">
        <v>2029</v>
      </c>
      <c r="K52" s="6">
        <v>0</v>
      </c>
      <c r="L52" s="6">
        <v>0</v>
      </c>
      <c r="M52" s="6">
        <v>0</v>
      </c>
      <c r="N52" s="110" t="s">
        <v>396</v>
      </c>
      <c r="O52" s="111" t="s">
        <v>380</v>
      </c>
      <c r="P52" s="6">
        <v>0</v>
      </c>
      <c r="Q52" s="111" t="s">
        <v>377</v>
      </c>
      <c r="R52" s="6">
        <v>0</v>
      </c>
      <c r="S52" s="1" t="s">
        <v>133</v>
      </c>
      <c r="T52" s="110" t="s">
        <v>269</v>
      </c>
      <c r="U52" s="110" t="s">
        <v>270</v>
      </c>
      <c r="V52" s="110" t="s">
        <v>271</v>
      </c>
      <c r="W52" s="111" t="s">
        <v>353</v>
      </c>
      <c r="X52" s="110" t="s">
        <v>253</v>
      </c>
      <c r="Y52" s="110"/>
      <c r="Z52" s="124" t="s">
        <v>648</v>
      </c>
      <c r="AA52" s="124"/>
    </row>
    <row r="53" spans="1:27" ht="135" customHeight="1" x14ac:dyDescent="0.2">
      <c r="A53" s="1">
        <v>47</v>
      </c>
      <c r="B53" s="111" t="s">
        <v>721</v>
      </c>
      <c r="C53" s="111" t="s">
        <v>1063</v>
      </c>
      <c r="D53" s="111" t="s">
        <v>722</v>
      </c>
      <c r="E53" s="16"/>
      <c r="F53" s="3">
        <f t="shared" si="1"/>
        <v>0</v>
      </c>
      <c r="G53" s="111" t="s">
        <v>492</v>
      </c>
      <c r="H53" s="111" t="s">
        <v>608</v>
      </c>
      <c r="I53" s="110" t="s">
        <v>1062</v>
      </c>
      <c r="J53" s="1" t="s">
        <v>255</v>
      </c>
      <c r="K53" s="6">
        <v>0</v>
      </c>
      <c r="L53" s="6">
        <v>0</v>
      </c>
      <c r="M53" s="6">
        <v>0</v>
      </c>
      <c r="N53" s="110" t="s">
        <v>396</v>
      </c>
      <c r="O53" s="111" t="s">
        <v>380</v>
      </c>
      <c r="P53" s="6">
        <v>0</v>
      </c>
      <c r="Q53" s="111" t="s">
        <v>377</v>
      </c>
      <c r="R53" s="6">
        <v>0</v>
      </c>
      <c r="S53" s="1" t="s">
        <v>133</v>
      </c>
      <c r="T53" s="110" t="s">
        <v>269</v>
      </c>
      <c r="U53" s="110" t="s">
        <v>270</v>
      </c>
      <c r="V53" s="110" t="s">
        <v>271</v>
      </c>
      <c r="W53" s="111" t="s">
        <v>353</v>
      </c>
      <c r="X53" s="110" t="s">
        <v>256</v>
      </c>
      <c r="Y53" s="24"/>
      <c r="Z53" s="152" t="s">
        <v>881</v>
      </c>
      <c r="AA53" s="110" t="s">
        <v>165</v>
      </c>
    </row>
    <row r="54" spans="1:27" ht="147" customHeight="1" x14ac:dyDescent="0.2">
      <c r="A54" s="1">
        <v>48</v>
      </c>
      <c r="B54" s="111" t="s">
        <v>257</v>
      </c>
      <c r="C54" s="111" t="s">
        <v>1064</v>
      </c>
      <c r="D54" s="111" t="s">
        <v>740</v>
      </c>
      <c r="E54" s="16"/>
      <c r="F54" s="3">
        <f t="shared" si="1"/>
        <v>0</v>
      </c>
      <c r="G54" s="111" t="s">
        <v>492</v>
      </c>
      <c r="H54" s="111" t="s">
        <v>608</v>
      </c>
      <c r="I54" s="110" t="s">
        <v>659</v>
      </c>
      <c r="J54" s="1">
        <v>2029</v>
      </c>
      <c r="K54" s="6">
        <v>0</v>
      </c>
      <c r="L54" s="6">
        <v>0</v>
      </c>
      <c r="M54" s="6">
        <v>0</v>
      </c>
      <c r="N54" s="110" t="s">
        <v>396</v>
      </c>
      <c r="O54" s="111" t="s">
        <v>380</v>
      </c>
      <c r="P54" s="6">
        <v>0</v>
      </c>
      <c r="Q54" s="111" t="s">
        <v>377</v>
      </c>
      <c r="R54" s="6">
        <v>0</v>
      </c>
      <c r="S54" s="111" t="s">
        <v>111</v>
      </c>
      <c r="T54" s="111" t="s">
        <v>277</v>
      </c>
      <c r="U54" s="110" t="s">
        <v>270</v>
      </c>
      <c r="V54" s="110" t="s">
        <v>271</v>
      </c>
      <c r="W54" s="111" t="s">
        <v>309</v>
      </c>
      <c r="X54" s="110" t="s">
        <v>258</v>
      </c>
      <c r="Y54" s="24"/>
      <c r="Z54" s="152" t="s">
        <v>881</v>
      </c>
      <c r="AA54" s="110" t="s">
        <v>165</v>
      </c>
    </row>
    <row r="55" spans="1:27" ht="147" customHeight="1" x14ac:dyDescent="0.2">
      <c r="A55" s="1">
        <v>49</v>
      </c>
      <c r="B55" s="111" t="s">
        <v>259</v>
      </c>
      <c r="C55" s="111" t="s">
        <v>1065</v>
      </c>
      <c r="D55" s="110" t="s">
        <v>882</v>
      </c>
      <c r="E55" s="16"/>
      <c r="F55" s="3">
        <f t="shared" si="1"/>
        <v>0</v>
      </c>
      <c r="G55" s="111" t="s">
        <v>63</v>
      </c>
      <c r="H55" s="111" t="s">
        <v>608</v>
      </c>
      <c r="I55" s="110" t="s">
        <v>659</v>
      </c>
      <c r="J55" s="1" t="s">
        <v>260</v>
      </c>
      <c r="K55" s="6">
        <v>0</v>
      </c>
      <c r="L55" s="6">
        <v>0</v>
      </c>
      <c r="M55" s="6">
        <v>0</v>
      </c>
      <c r="N55" s="110" t="s">
        <v>396</v>
      </c>
      <c r="O55" s="111" t="s">
        <v>380</v>
      </c>
      <c r="P55" s="6">
        <v>0</v>
      </c>
      <c r="Q55" s="111" t="s">
        <v>377</v>
      </c>
      <c r="R55" s="6">
        <v>0</v>
      </c>
      <c r="S55" s="111" t="s">
        <v>111</v>
      </c>
      <c r="T55" s="111" t="s">
        <v>277</v>
      </c>
      <c r="U55" s="111" t="s">
        <v>270</v>
      </c>
      <c r="V55" s="111" t="s">
        <v>276</v>
      </c>
      <c r="W55" s="111" t="s">
        <v>353</v>
      </c>
      <c r="X55" s="110" t="s">
        <v>253</v>
      </c>
      <c r="Y55" s="24"/>
      <c r="Z55" s="152" t="s">
        <v>881</v>
      </c>
      <c r="AA55" s="110" t="s">
        <v>165</v>
      </c>
    </row>
    <row r="56" spans="1:27" ht="142.5" customHeight="1" x14ac:dyDescent="0.2">
      <c r="A56" s="1">
        <v>50</v>
      </c>
      <c r="B56" s="110" t="s">
        <v>724</v>
      </c>
      <c r="C56" s="111" t="s">
        <v>378</v>
      </c>
      <c r="D56" s="111" t="s">
        <v>725</v>
      </c>
      <c r="E56" s="110" t="s">
        <v>268</v>
      </c>
      <c r="F56" s="3">
        <f t="shared" si="1"/>
        <v>2974.9950081000002</v>
      </c>
      <c r="G56" s="111" t="s">
        <v>36</v>
      </c>
      <c r="H56" s="111" t="s">
        <v>607</v>
      </c>
      <c r="I56" s="110" t="s">
        <v>1099</v>
      </c>
      <c r="J56" s="1">
        <v>2030</v>
      </c>
      <c r="K56" s="6">
        <v>330555.00089999998</v>
      </c>
      <c r="L56" s="6">
        <v>0</v>
      </c>
      <c r="M56" s="6">
        <v>330555.00089999998</v>
      </c>
      <c r="N56" s="111" t="s">
        <v>52</v>
      </c>
      <c r="O56" s="111" t="s">
        <v>380</v>
      </c>
      <c r="P56" s="6">
        <v>0</v>
      </c>
      <c r="Q56" s="111" t="s">
        <v>377</v>
      </c>
      <c r="R56" s="6">
        <v>0</v>
      </c>
      <c r="S56" s="111" t="s">
        <v>377</v>
      </c>
      <c r="T56" s="111" t="s">
        <v>377</v>
      </c>
      <c r="U56" s="111" t="s">
        <v>377</v>
      </c>
      <c r="V56" s="111" t="s">
        <v>377</v>
      </c>
      <c r="W56" s="111" t="s">
        <v>309</v>
      </c>
      <c r="X56" s="16"/>
      <c r="Y56" s="16"/>
      <c r="Z56" s="111" t="s">
        <v>165</v>
      </c>
      <c r="AA56" s="111" t="s">
        <v>642</v>
      </c>
    </row>
    <row r="57" spans="1:27" ht="90" customHeight="1" x14ac:dyDescent="0.2">
      <c r="A57" s="1">
        <v>51</v>
      </c>
      <c r="B57" s="111" t="s">
        <v>712</v>
      </c>
      <c r="C57" s="110"/>
      <c r="D57" s="110"/>
      <c r="E57" s="1"/>
      <c r="F57" s="3">
        <f t="shared" si="1"/>
        <v>34.865460000000006</v>
      </c>
      <c r="G57" s="111" t="s">
        <v>491</v>
      </c>
      <c r="H57" s="111" t="s">
        <v>122</v>
      </c>
      <c r="I57" s="111" t="s">
        <v>1100</v>
      </c>
      <c r="J57" s="1" t="s">
        <v>136</v>
      </c>
      <c r="K57" s="26">
        <v>3873.94</v>
      </c>
      <c r="L57" s="26">
        <v>0</v>
      </c>
      <c r="M57" s="26">
        <v>3873.94</v>
      </c>
      <c r="N57" s="110" t="s">
        <v>396</v>
      </c>
      <c r="O57" s="111" t="s">
        <v>377</v>
      </c>
      <c r="P57" s="26">
        <v>0</v>
      </c>
      <c r="Q57" s="111" t="s">
        <v>377</v>
      </c>
      <c r="R57" s="26">
        <v>0</v>
      </c>
      <c r="S57" s="1" t="s">
        <v>111</v>
      </c>
      <c r="T57" s="111" t="s">
        <v>288</v>
      </c>
      <c r="U57" s="111" t="s">
        <v>271</v>
      </c>
      <c r="V57" s="111" t="s">
        <v>271</v>
      </c>
      <c r="W57" s="111" t="s">
        <v>309</v>
      </c>
      <c r="X57" s="110"/>
      <c r="Y57" s="110"/>
      <c r="Z57" s="110" t="s">
        <v>702</v>
      </c>
      <c r="AA57" s="110" t="s">
        <v>165</v>
      </c>
    </row>
    <row r="58" spans="1:27" ht="112.5" customHeight="1" x14ac:dyDescent="0.2">
      <c r="A58" s="1">
        <v>52</v>
      </c>
      <c r="B58" s="111" t="s">
        <v>707</v>
      </c>
      <c r="C58" s="110" t="s">
        <v>708</v>
      </c>
      <c r="D58" s="110" t="s">
        <v>709</v>
      </c>
      <c r="E58" s="1"/>
      <c r="F58" s="3">
        <f t="shared" si="1"/>
        <v>199.90620000000001</v>
      </c>
      <c r="G58" s="111" t="s">
        <v>494</v>
      </c>
      <c r="H58" s="111" t="s">
        <v>607</v>
      </c>
      <c r="I58" s="111" t="s">
        <v>1155</v>
      </c>
      <c r="J58" s="1" t="s">
        <v>136</v>
      </c>
      <c r="K58" s="26">
        <f>990+21221.8</f>
        <v>22211.8</v>
      </c>
      <c r="L58" s="26"/>
      <c r="M58" s="26">
        <f>990+21221.8</f>
        <v>22211.8</v>
      </c>
      <c r="N58" s="110"/>
      <c r="O58" s="111" t="s">
        <v>377</v>
      </c>
      <c r="P58" s="26">
        <v>0</v>
      </c>
      <c r="Q58" s="111" t="s">
        <v>377</v>
      </c>
      <c r="R58" s="26">
        <v>0</v>
      </c>
      <c r="S58" s="1" t="s">
        <v>111</v>
      </c>
      <c r="T58" s="111" t="s">
        <v>288</v>
      </c>
      <c r="U58" s="111" t="s">
        <v>271</v>
      </c>
      <c r="V58" s="111" t="s">
        <v>271</v>
      </c>
      <c r="W58" s="111" t="s">
        <v>309</v>
      </c>
      <c r="X58" s="110"/>
      <c r="Y58" s="110"/>
      <c r="Z58" s="111" t="s">
        <v>585</v>
      </c>
      <c r="AA58" s="110" t="s">
        <v>165</v>
      </c>
    </row>
    <row r="59" spans="1:27" ht="81.75" customHeight="1" x14ac:dyDescent="0.2">
      <c r="A59" s="1">
        <v>53</v>
      </c>
      <c r="B59" s="110" t="s">
        <v>730</v>
      </c>
      <c r="C59" s="111" t="s">
        <v>272</v>
      </c>
      <c r="D59" s="110" t="s">
        <v>731</v>
      </c>
      <c r="E59" s="110"/>
      <c r="F59" s="3">
        <f t="shared" si="1"/>
        <v>0</v>
      </c>
      <c r="G59" s="111" t="s">
        <v>732</v>
      </c>
      <c r="H59" s="110" t="s">
        <v>610</v>
      </c>
      <c r="I59" s="110" t="s">
        <v>1137</v>
      </c>
      <c r="J59" s="110">
        <v>2029</v>
      </c>
      <c r="K59" s="6"/>
      <c r="L59" s="6">
        <v>0</v>
      </c>
      <c r="M59" s="6">
        <v>0</v>
      </c>
      <c r="N59" s="110" t="s">
        <v>48</v>
      </c>
      <c r="O59" s="111" t="s">
        <v>377</v>
      </c>
      <c r="P59" s="6">
        <v>0</v>
      </c>
      <c r="Q59" s="111" t="s">
        <v>377</v>
      </c>
      <c r="R59" s="6">
        <v>0</v>
      </c>
      <c r="S59" s="1" t="s">
        <v>133</v>
      </c>
      <c r="T59" s="110" t="s">
        <v>377</v>
      </c>
      <c r="U59" s="110" t="s">
        <v>377</v>
      </c>
      <c r="V59" s="110" t="s">
        <v>377</v>
      </c>
      <c r="W59" s="111" t="s">
        <v>309</v>
      </c>
      <c r="X59" s="110"/>
      <c r="Y59" s="110"/>
      <c r="Z59" s="118" t="s">
        <v>733</v>
      </c>
      <c r="AA59" s="118"/>
    </row>
    <row r="60" spans="1:27" ht="14.25" x14ac:dyDescent="0.2">
      <c r="A60" s="1"/>
      <c r="B60" s="111"/>
      <c r="C60" s="110"/>
      <c r="D60" s="14"/>
      <c r="E60" s="105">
        <f>SUM(E6:E59)</f>
        <v>44</v>
      </c>
      <c r="F60" s="105">
        <f>SUM(F6:F59)</f>
        <v>103734.12288510001</v>
      </c>
      <c r="G60" s="27"/>
      <c r="H60" s="27"/>
      <c r="I60" s="27"/>
      <c r="J60" s="27"/>
      <c r="K60" s="105">
        <f>SUM(K6:K59)</f>
        <v>11528013.653899999</v>
      </c>
      <c r="L60" s="105">
        <f>SUM(L6:L59)</f>
        <v>145219.47999999998</v>
      </c>
      <c r="M60" s="105">
        <f>SUM(M6:M59)</f>
        <v>7619594.1739000008</v>
      </c>
      <c r="N60" s="111"/>
      <c r="O60" s="111"/>
      <c r="P60" s="26"/>
      <c r="Q60" s="111"/>
      <c r="R60" s="26"/>
      <c r="S60" s="1"/>
      <c r="T60" s="111"/>
      <c r="U60" s="111"/>
      <c r="V60" s="111"/>
      <c r="W60" s="111"/>
      <c r="X60" s="110"/>
      <c r="Y60" s="110"/>
      <c r="Z60" s="16"/>
      <c r="AA60" s="111"/>
    </row>
    <row r="61" spans="1:27" x14ac:dyDescent="0.2">
      <c r="H61" s="116"/>
      <c r="I61" s="116"/>
      <c r="J61" s="116"/>
      <c r="K61" s="116"/>
      <c r="L61" s="29"/>
      <c r="M61" s="30"/>
      <c r="N61" s="32"/>
      <c r="O61" s="31"/>
    </row>
  </sheetData>
  <autoFilter ref="A5:AA60" xr:uid="{00000000-0009-0000-0000-000000000000}"/>
  <mergeCells count="49">
    <mergeCell ref="Z6:AA6"/>
    <mergeCell ref="Z7:AA7"/>
    <mergeCell ref="X2:X4"/>
    <mergeCell ref="Y2:Y4"/>
    <mergeCell ref="Z2:Z4"/>
    <mergeCell ref="Z52:AA52"/>
    <mergeCell ref="Z43:AA43"/>
    <mergeCell ref="Z44:AA44"/>
    <mergeCell ref="Z11:AA11"/>
    <mergeCell ref="Z36:AA36"/>
    <mergeCell ref="Z37:AA37"/>
    <mergeCell ref="Z35:AA35"/>
    <mergeCell ref="Z50:AA50"/>
    <mergeCell ref="A1:AA1"/>
    <mergeCell ref="O2:R2"/>
    <mergeCell ref="O3:P3"/>
    <mergeCell ref="Q3:R3"/>
    <mergeCell ref="S3:T3"/>
    <mergeCell ref="U3:U4"/>
    <mergeCell ref="G2:G4"/>
    <mergeCell ref="H2:H4"/>
    <mergeCell ref="I2:I4"/>
    <mergeCell ref="J2:J4"/>
    <mergeCell ref="K2:N3"/>
    <mergeCell ref="A2:A4"/>
    <mergeCell ref="B2:B4"/>
    <mergeCell ref="AA2:AA4"/>
    <mergeCell ref="V3:V4"/>
    <mergeCell ref="S2:V2"/>
    <mergeCell ref="C2:D3"/>
    <mergeCell ref="E2:E4"/>
    <mergeCell ref="W2:W4"/>
    <mergeCell ref="F2:F4"/>
    <mergeCell ref="H61:K61"/>
    <mergeCell ref="Z22:AA22"/>
    <mergeCell ref="Z23:AA23"/>
    <mergeCell ref="Z12:AA12"/>
    <mergeCell ref="A28:AA28"/>
    <mergeCell ref="Z13:AA13"/>
    <mergeCell ref="Z14:AA14"/>
    <mergeCell ref="Z15:AA15"/>
    <mergeCell ref="Z16:AA16"/>
    <mergeCell ref="Z18:AA18"/>
    <mergeCell ref="Z19:AA19"/>
    <mergeCell ref="Z20:AA20"/>
    <mergeCell ref="Z21:AA21"/>
    <mergeCell ref="Z59:AA59"/>
    <mergeCell ref="Z31:AA31"/>
    <mergeCell ref="Z51:AA51"/>
  </mergeCells>
  <dataValidations disablePrompts="1" count="1">
    <dataValidation showInputMessage="1" showErrorMessage="1" errorTitle="Input error" error="Value is not in list." promptTitle="Language" prompt="Русский" sqref="C29:D29 C56" xr:uid="{00000000-0002-0000-0000-000000000000}">
      <formula1>" "</formula1>
    </dataValidation>
  </dataValidations>
  <hyperlinks>
    <hyperlink ref="Y46" r:id="rId1" display="https://egrp365.org/reestr?egrp=86:04:0000002:13" xr:uid="{00000000-0004-0000-0000-000000000000}"/>
    <hyperlink ref="Y49" r:id="rId2" display="https://egrp365.org/reestr?egrp=86:04:0000003:4919" xr:uid="{00000000-0004-0000-0000-000001000000}"/>
    <hyperlink ref="Y9" r:id="rId3" display="https://egrp365.org/reestr?egrp=86:04:0000013:248" xr:uid="{00000000-0004-0000-0000-000003000000}"/>
  </hyperlinks>
  <pageMargins left="0" right="0" top="0" bottom="0" header="0" footer="0"/>
  <pageSetup paperSize="9" scale="33"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Лист2">
    <tabColor rgb="FFFFFF00"/>
    <pageSetUpPr fitToPage="1"/>
  </sheetPr>
  <dimension ref="A1:AB49"/>
  <sheetViews>
    <sheetView view="pageBreakPreview" topLeftCell="L1" zoomScale="70" zoomScaleNormal="100" zoomScaleSheetLayoutView="70" workbookViewId="0">
      <pane ySplit="5" topLeftCell="A48" activePane="bottomLeft" state="frozen"/>
      <selection pane="bottomLeft" activeCell="K6" sqref="K6"/>
    </sheetView>
  </sheetViews>
  <sheetFormatPr defaultColWidth="9.140625" defaultRowHeight="15" x14ac:dyDescent="0.25"/>
  <cols>
    <col min="1" max="1" width="4.140625" style="34" customWidth="1"/>
    <col min="2" max="2" width="19.5703125" style="58" customWidth="1"/>
    <col min="3" max="3" width="19" style="34" customWidth="1"/>
    <col min="4" max="4" width="16.85546875" style="34" customWidth="1"/>
    <col min="5" max="5" width="8.5703125" style="34" customWidth="1"/>
    <col min="6" max="6" width="11.42578125" style="34" customWidth="1"/>
    <col min="7" max="7" width="16.42578125" style="34" customWidth="1"/>
    <col min="8" max="8" width="16.140625" style="34" customWidth="1"/>
    <col min="9" max="9" width="18.85546875" style="34" customWidth="1"/>
    <col min="10" max="10" width="11.42578125" style="34" customWidth="1"/>
    <col min="11" max="11" width="15.7109375" style="34" customWidth="1"/>
    <col min="12" max="12" width="14.85546875" style="34" customWidth="1"/>
    <col min="13" max="13" width="13.140625" style="34" customWidth="1"/>
    <col min="14" max="14" width="13" style="34" customWidth="1"/>
    <col min="15" max="15" width="14.42578125" style="34" customWidth="1"/>
    <col min="16" max="16" width="11.7109375" style="34" customWidth="1"/>
    <col min="17" max="17" width="13" style="34" customWidth="1"/>
    <col min="18" max="18" width="14" style="34" customWidth="1"/>
    <col min="19" max="19" width="11.85546875" style="34" customWidth="1"/>
    <col min="20" max="20" width="14.5703125" style="34" customWidth="1"/>
    <col min="21" max="21" width="12.28515625" style="34" customWidth="1"/>
    <col min="22" max="22" width="15.28515625" style="34" customWidth="1"/>
    <col min="23" max="23" width="18" style="34" customWidth="1"/>
    <col min="24" max="24" width="12.7109375" style="34" customWidth="1"/>
    <col min="25" max="25" width="19.7109375" style="58" customWidth="1"/>
    <col min="26" max="26" width="17.42578125" style="34" customWidth="1"/>
    <col min="27" max="27" width="17.7109375" style="34" customWidth="1"/>
    <col min="28" max="16384" width="9.140625" style="34"/>
  </cols>
  <sheetData>
    <row r="1" spans="1:27" s="33" customFormat="1" ht="18.75" x14ac:dyDescent="0.2">
      <c r="A1" s="127" t="s">
        <v>119</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row>
    <row r="2" spans="1:27" ht="15" customHeight="1" x14ac:dyDescent="0.25">
      <c r="A2" s="120" t="s">
        <v>0</v>
      </c>
      <c r="B2" s="120" t="s">
        <v>1</v>
      </c>
      <c r="C2" s="120" t="s">
        <v>2</v>
      </c>
      <c r="D2" s="120"/>
      <c r="E2" s="120" t="s">
        <v>3</v>
      </c>
      <c r="F2" s="120" t="s">
        <v>4</v>
      </c>
      <c r="G2" s="120" t="s">
        <v>5</v>
      </c>
      <c r="H2" s="120" t="s">
        <v>6</v>
      </c>
      <c r="I2" s="120" t="s">
        <v>30</v>
      </c>
      <c r="J2" s="123" t="s">
        <v>25</v>
      </c>
      <c r="K2" s="120" t="s">
        <v>7</v>
      </c>
      <c r="L2" s="120"/>
      <c r="M2" s="120"/>
      <c r="N2" s="120"/>
      <c r="O2" s="120" t="s">
        <v>11</v>
      </c>
      <c r="P2" s="120"/>
      <c r="Q2" s="120"/>
      <c r="R2" s="120"/>
      <c r="S2" s="120" t="s">
        <v>12</v>
      </c>
      <c r="T2" s="120"/>
      <c r="U2" s="120"/>
      <c r="V2" s="120"/>
      <c r="W2" s="120" t="s">
        <v>28</v>
      </c>
      <c r="X2" s="120" t="s">
        <v>13</v>
      </c>
      <c r="Y2" s="120" t="s">
        <v>14</v>
      </c>
      <c r="Z2" s="120" t="s">
        <v>32</v>
      </c>
      <c r="AA2" s="120" t="s">
        <v>29</v>
      </c>
    </row>
    <row r="3" spans="1:27" ht="15" customHeight="1" x14ac:dyDescent="0.25">
      <c r="A3" s="120"/>
      <c r="B3" s="120"/>
      <c r="C3" s="120"/>
      <c r="D3" s="120"/>
      <c r="E3" s="120"/>
      <c r="F3" s="120"/>
      <c r="G3" s="120"/>
      <c r="H3" s="120"/>
      <c r="I3" s="120"/>
      <c r="J3" s="123"/>
      <c r="K3" s="120"/>
      <c r="L3" s="120"/>
      <c r="M3" s="120"/>
      <c r="N3" s="120"/>
      <c r="O3" s="120" t="s">
        <v>16</v>
      </c>
      <c r="P3" s="120"/>
      <c r="Q3" s="120" t="s">
        <v>17</v>
      </c>
      <c r="R3" s="120"/>
      <c r="S3" s="120" t="s">
        <v>18</v>
      </c>
      <c r="T3" s="120"/>
      <c r="U3" s="120" t="s">
        <v>19</v>
      </c>
      <c r="V3" s="120" t="s">
        <v>20</v>
      </c>
      <c r="W3" s="120"/>
      <c r="X3" s="120"/>
      <c r="Y3" s="120"/>
      <c r="Z3" s="120"/>
      <c r="AA3" s="120"/>
    </row>
    <row r="4" spans="1:27" ht="90" x14ac:dyDescent="0.25">
      <c r="A4" s="120"/>
      <c r="B4" s="120"/>
      <c r="C4" s="109" t="s">
        <v>8</v>
      </c>
      <c r="D4" s="109" t="s">
        <v>9</v>
      </c>
      <c r="E4" s="120"/>
      <c r="F4" s="120"/>
      <c r="G4" s="120"/>
      <c r="H4" s="120"/>
      <c r="I4" s="120"/>
      <c r="J4" s="123"/>
      <c r="K4" s="109" t="s">
        <v>26</v>
      </c>
      <c r="L4" s="109" t="s">
        <v>27</v>
      </c>
      <c r="M4" s="109" t="s">
        <v>31</v>
      </c>
      <c r="N4" s="109" t="s">
        <v>10</v>
      </c>
      <c r="O4" s="109" t="s">
        <v>21</v>
      </c>
      <c r="P4" s="109" t="s">
        <v>22</v>
      </c>
      <c r="Q4" s="109" t="s">
        <v>21</v>
      </c>
      <c r="R4" s="109" t="s">
        <v>22</v>
      </c>
      <c r="S4" s="109" t="s">
        <v>23</v>
      </c>
      <c r="T4" s="109" t="s">
        <v>24</v>
      </c>
      <c r="U4" s="120"/>
      <c r="V4" s="120"/>
      <c r="W4" s="120"/>
      <c r="X4" s="120"/>
      <c r="Y4" s="120"/>
      <c r="Z4" s="120"/>
      <c r="AA4" s="120"/>
    </row>
    <row r="5" spans="1:27" x14ac:dyDescent="0.25">
      <c r="A5" s="35">
        <v>1</v>
      </c>
      <c r="B5" s="35">
        <v>2</v>
      </c>
      <c r="C5" s="109">
        <v>3</v>
      </c>
      <c r="D5" s="109">
        <v>4</v>
      </c>
      <c r="E5" s="35">
        <v>5</v>
      </c>
      <c r="F5" s="35">
        <v>6</v>
      </c>
      <c r="G5" s="109">
        <v>7</v>
      </c>
      <c r="H5" s="109">
        <v>8</v>
      </c>
      <c r="I5" s="35">
        <v>9</v>
      </c>
      <c r="J5" s="35">
        <v>10</v>
      </c>
      <c r="K5" s="109">
        <v>11</v>
      </c>
      <c r="L5" s="109">
        <v>12</v>
      </c>
      <c r="M5" s="35">
        <v>13</v>
      </c>
      <c r="N5" s="35">
        <v>14</v>
      </c>
      <c r="O5" s="109">
        <v>15</v>
      </c>
      <c r="P5" s="109">
        <v>16</v>
      </c>
      <c r="Q5" s="35">
        <v>17</v>
      </c>
      <c r="R5" s="35">
        <v>18</v>
      </c>
      <c r="S5" s="109">
        <v>19</v>
      </c>
      <c r="T5" s="109">
        <v>20</v>
      </c>
      <c r="U5" s="35">
        <v>21</v>
      </c>
      <c r="V5" s="35">
        <v>22</v>
      </c>
      <c r="W5" s="109">
        <v>23</v>
      </c>
      <c r="X5" s="109">
        <v>24</v>
      </c>
      <c r="Y5" s="35">
        <v>25</v>
      </c>
      <c r="Z5" s="35">
        <v>26</v>
      </c>
      <c r="AA5" s="109">
        <v>27</v>
      </c>
    </row>
    <row r="6" spans="1:27" ht="156.75" customHeight="1" x14ac:dyDescent="0.25">
      <c r="A6" s="1">
        <v>1</v>
      </c>
      <c r="B6" s="41" t="s">
        <v>76</v>
      </c>
      <c r="C6" s="41" t="s">
        <v>749</v>
      </c>
      <c r="D6" s="41" t="s">
        <v>748</v>
      </c>
      <c r="E6" s="1">
        <v>30</v>
      </c>
      <c r="F6" s="3">
        <f t="shared" ref="F6:F10" si="0">K6*0.9%</f>
        <v>756.00000000000011</v>
      </c>
      <c r="G6" s="41" t="s">
        <v>34</v>
      </c>
      <c r="H6" s="110" t="s">
        <v>112</v>
      </c>
      <c r="I6" s="110" t="s">
        <v>937</v>
      </c>
      <c r="J6" s="1" t="s">
        <v>134</v>
      </c>
      <c r="K6" s="4">
        <v>84000</v>
      </c>
      <c r="L6" s="4">
        <f>K6-P6</f>
        <v>18000</v>
      </c>
      <c r="M6" s="4"/>
      <c r="N6" s="110" t="s">
        <v>938</v>
      </c>
      <c r="O6" s="110" t="s">
        <v>939</v>
      </c>
      <c r="P6" s="4">
        <v>66000</v>
      </c>
      <c r="Q6" s="110" t="s">
        <v>626</v>
      </c>
      <c r="R6" s="110" t="s">
        <v>264</v>
      </c>
      <c r="S6" s="1" t="s">
        <v>111</v>
      </c>
      <c r="T6" s="110" t="s">
        <v>288</v>
      </c>
      <c r="U6" s="110" t="s">
        <v>271</v>
      </c>
      <c r="V6" s="110" t="s">
        <v>271</v>
      </c>
      <c r="W6" s="41" t="s">
        <v>758</v>
      </c>
      <c r="X6" s="110" t="s">
        <v>182</v>
      </c>
      <c r="Y6" s="110" t="s">
        <v>204</v>
      </c>
      <c r="Z6" s="47" t="s">
        <v>817</v>
      </c>
      <c r="AA6" s="83" t="s">
        <v>1069</v>
      </c>
    </row>
    <row r="7" spans="1:27" s="59" customFormat="1" ht="132.75" customHeight="1" x14ac:dyDescent="0.25">
      <c r="A7" s="1">
        <v>2</v>
      </c>
      <c r="B7" s="112" t="s">
        <v>564</v>
      </c>
      <c r="C7" s="112" t="s">
        <v>915</v>
      </c>
      <c r="D7" s="2"/>
      <c r="E7" s="2"/>
      <c r="F7" s="3">
        <f t="shared" si="0"/>
        <v>225.00000000000003</v>
      </c>
      <c r="G7" s="112" t="s">
        <v>34</v>
      </c>
      <c r="H7" s="111" t="s">
        <v>112</v>
      </c>
      <c r="I7" s="110" t="s">
        <v>803</v>
      </c>
      <c r="J7" s="1" t="s">
        <v>125</v>
      </c>
      <c r="K7" s="4">
        <v>25000</v>
      </c>
      <c r="L7" s="4">
        <v>17600</v>
      </c>
      <c r="M7" s="4">
        <f>K7-L7</f>
        <v>7400</v>
      </c>
      <c r="N7" s="110" t="s">
        <v>940</v>
      </c>
      <c r="O7" s="153" t="s">
        <v>941</v>
      </c>
      <c r="P7" s="4">
        <v>7400</v>
      </c>
      <c r="Q7" s="2"/>
      <c r="R7" s="2"/>
      <c r="S7" s="1" t="s">
        <v>111</v>
      </c>
      <c r="T7" s="1"/>
      <c r="U7" s="36" t="s">
        <v>271</v>
      </c>
      <c r="V7" s="36" t="s">
        <v>271</v>
      </c>
      <c r="W7" s="112" t="s">
        <v>758</v>
      </c>
      <c r="X7" s="110" t="s">
        <v>182</v>
      </c>
      <c r="Y7" s="110" t="s">
        <v>204</v>
      </c>
      <c r="Z7" s="47" t="s">
        <v>817</v>
      </c>
      <c r="AA7" s="114" t="s">
        <v>1069</v>
      </c>
    </row>
    <row r="8" spans="1:27" s="7" customFormat="1" ht="81" customHeight="1" x14ac:dyDescent="0.2">
      <c r="A8" s="1">
        <v>3</v>
      </c>
      <c r="B8" s="111" t="s">
        <v>563</v>
      </c>
      <c r="C8" s="111" t="s">
        <v>53</v>
      </c>
      <c r="D8" s="154" t="s">
        <v>930</v>
      </c>
      <c r="E8" s="1">
        <v>5</v>
      </c>
      <c r="F8" s="3">
        <f t="shared" si="0"/>
        <v>450.00000000000006</v>
      </c>
      <c r="G8" s="111" t="s">
        <v>34</v>
      </c>
      <c r="H8" s="111" t="s">
        <v>112</v>
      </c>
      <c r="I8" s="111" t="s">
        <v>1003</v>
      </c>
      <c r="J8" s="1" t="s">
        <v>1152</v>
      </c>
      <c r="K8" s="37">
        <v>50000</v>
      </c>
      <c r="L8" s="4">
        <v>50000</v>
      </c>
      <c r="M8" s="4">
        <v>0</v>
      </c>
      <c r="N8" s="111" t="s">
        <v>48</v>
      </c>
      <c r="O8" s="1" t="s">
        <v>275</v>
      </c>
      <c r="P8" s="4">
        <v>0</v>
      </c>
      <c r="Q8" s="111" t="s">
        <v>626</v>
      </c>
      <c r="R8" s="111" t="s">
        <v>264</v>
      </c>
      <c r="S8" s="111" t="s">
        <v>111</v>
      </c>
      <c r="T8" s="111" t="s">
        <v>288</v>
      </c>
      <c r="U8" s="111" t="s">
        <v>271</v>
      </c>
      <c r="V8" s="111" t="s">
        <v>271</v>
      </c>
      <c r="W8" s="111" t="s">
        <v>289</v>
      </c>
      <c r="X8" s="110" t="s">
        <v>668</v>
      </c>
      <c r="Y8" s="111" t="s">
        <v>205</v>
      </c>
      <c r="Z8" s="87" t="s">
        <v>815</v>
      </c>
      <c r="AA8" s="114" t="s">
        <v>1069</v>
      </c>
    </row>
    <row r="9" spans="1:27" ht="115.5" customHeight="1" x14ac:dyDescent="0.25">
      <c r="A9" s="1">
        <v>4</v>
      </c>
      <c r="B9" s="110" t="s">
        <v>685</v>
      </c>
      <c r="C9" s="110" t="s">
        <v>105</v>
      </c>
      <c r="D9" s="2"/>
      <c r="E9" s="1">
        <v>3</v>
      </c>
      <c r="F9" s="3">
        <f t="shared" si="0"/>
        <v>27.000000000000004</v>
      </c>
      <c r="G9" s="112" t="s">
        <v>34</v>
      </c>
      <c r="H9" s="111" t="s">
        <v>112</v>
      </c>
      <c r="I9" s="110" t="s">
        <v>1163</v>
      </c>
      <c r="J9" s="1" t="s">
        <v>130</v>
      </c>
      <c r="K9" s="4">
        <v>3000</v>
      </c>
      <c r="L9" s="4">
        <v>3000</v>
      </c>
      <c r="M9" s="2"/>
      <c r="N9" s="110" t="s">
        <v>48</v>
      </c>
      <c r="O9" s="1" t="s">
        <v>275</v>
      </c>
      <c r="P9" s="4">
        <v>0</v>
      </c>
      <c r="Q9" s="111" t="s">
        <v>626</v>
      </c>
      <c r="R9" s="112" t="s">
        <v>266</v>
      </c>
      <c r="S9" s="1" t="s">
        <v>111</v>
      </c>
      <c r="T9" s="111" t="s">
        <v>288</v>
      </c>
      <c r="U9" s="111" t="s">
        <v>271</v>
      </c>
      <c r="V9" s="111" t="s">
        <v>271</v>
      </c>
      <c r="W9" s="110" t="s">
        <v>760</v>
      </c>
      <c r="X9" s="110" t="s">
        <v>182</v>
      </c>
      <c r="Y9" s="110" t="s">
        <v>204</v>
      </c>
      <c r="Z9" s="47" t="s">
        <v>819</v>
      </c>
      <c r="AA9" s="114" t="s">
        <v>1069</v>
      </c>
    </row>
    <row r="10" spans="1:27" s="59" customFormat="1" ht="114.75" customHeight="1" x14ac:dyDescent="0.25">
      <c r="A10" s="1">
        <v>5</v>
      </c>
      <c r="B10" s="110" t="s">
        <v>683</v>
      </c>
      <c r="C10" s="110" t="s">
        <v>752</v>
      </c>
      <c r="D10" s="2"/>
      <c r="E10" s="1">
        <v>3</v>
      </c>
      <c r="F10" s="3">
        <f t="shared" si="0"/>
        <v>13.500000000000002</v>
      </c>
      <c r="G10" s="112" t="s">
        <v>34</v>
      </c>
      <c r="H10" s="111" t="s">
        <v>112</v>
      </c>
      <c r="I10" s="110" t="s">
        <v>1017</v>
      </c>
      <c r="J10" s="1" t="s">
        <v>130</v>
      </c>
      <c r="K10" s="4">
        <v>1500</v>
      </c>
      <c r="L10" s="4">
        <v>1500</v>
      </c>
      <c r="M10" s="2"/>
      <c r="N10" s="110" t="s">
        <v>48</v>
      </c>
      <c r="O10" s="1" t="s">
        <v>275</v>
      </c>
      <c r="P10" s="4">
        <v>0</v>
      </c>
      <c r="Q10" s="111" t="s">
        <v>626</v>
      </c>
      <c r="R10" s="111" t="s">
        <v>264</v>
      </c>
      <c r="S10" s="1" t="s">
        <v>133</v>
      </c>
      <c r="T10" s="1"/>
      <c r="U10" s="36" t="s">
        <v>271</v>
      </c>
      <c r="V10" s="1" t="s">
        <v>271</v>
      </c>
      <c r="W10" s="110" t="s">
        <v>760</v>
      </c>
      <c r="X10" s="110" t="s">
        <v>182</v>
      </c>
      <c r="Y10" s="110" t="s">
        <v>204</v>
      </c>
      <c r="Z10" s="47" t="s">
        <v>819</v>
      </c>
      <c r="AA10" s="114" t="s">
        <v>1069</v>
      </c>
    </row>
    <row r="11" spans="1:27" ht="157.5" customHeight="1" x14ac:dyDescent="0.25">
      <c r="A11" s="1">
        <v>6</v>
      </c>
      <c r="B11" s="26" t="s">
        <v>54</v>
      </c>
      <c r="C11" s="111" t="s">
        <v>265</v>
      </c>
      <c r="D11" s="111" t="s">
        <v>1076</v>
      </c>
      <c r="E11" s="1">
        <v>13</v>
      </c>
      <c r="F11" s="3">
        <f t="shared" ref="F11:F23" si="1">K11*0.9%</f>
        <v>10373.013000000001</v>
      </c>
      <c r="G11" s="111" t="s">
        <v>34</v>
      </c>
      <c r="H11" s="111" t="s">
        <v>115</v>
      </c>
      <c r="I11" s="111" t="s">
        <v>1101</v>
      </c>
      <c r="J11" s="1" t="s">
        <v>999</v>
      </c>
      <c r="K11" s="4">
        <v>1152557</v>
      </c>
      <c r="L11" s="15">
        <f>K11</f>
        <v>1152557</v>
      </c>
      <c r="M11" s="4">
        <v>0</v>
      </c>
      <c r="N11" s="111" t="s">
        <v>48</v>
      </c>
      <c r="O11" s="1" t="s">
        <v>275</v>
      </c>
      <c r="P11" s="4">
        <v>0</v>
      </c>
      <c r="Q11" s="1" t="s">
        <v>275</v>
      </c>
      <c r="R11" s="4">
        <v>0</v>
      </c>
      <c r="S11" s="1" t="s">
        <v>133</v>
      </c>
      <c r="T11" s="111" t="s">
        <v>275</v>
      </c>
      <c r="U11" s="111" t="s">
        <v>271</v>
      </c>
      <c r="V11" s="111" t="s">
        <v>271</v>
      </c>
      <c r="W11" s="111" t="s">
        <v>774</v>
      </c>
      <c r="X11" s="110" t="s">
        <v>667</v>
      </c>
      <c r="Y11" s="110" t="s">
        <v>199</v>
      </c>
      <c r="Z11" s="125" t="s">
        <v>734</v>
      </c>
      <c r="AA11" s="126"/>
    </row>
    <row r="12" spans="1:27" ht="201" customHeight="1" x14ac:dyDescent="0.25">
      <c r="A12" s="1">
        <v>7</v>
      </c>
      <c r="B12" s="111" t="s">
        <v>33</v>
      </c>
      <c r="C12" s="111" t="s">
        <v>484</v>
      </c>
      <c r="D12" s="111" t="s">
        <v>713</v>
      </c>
      <c r="E12" s="111">
        <v>14</v>
      </c>
      <c r="F12" s="3">
        <f t="shared" si="1"/>
        <v>823.80861000000004</v>
      </c>
      <c r="G12" s="112" t="s">
        <v>34</v>
      </c>
      <c r="H12" s="111" t="s">
        <v>284</v>
      </c>
      <c r="I12" s="110" t="s">
        <v>921</v>
      </c>
      <c r="J12" s="110" t="s">
        <v>922</v>
      </c>
      <c r="K12" s="4">
        <v>91534.29</v>
      </c>
      <c r="L12" s="4">
        <v>4576.7</v>
      </c>
      <c r="M12" s="5">
        <v>0</v>
      </c>
      <c r="N12" s="110" t="s">
        <v>389</v>
      </c>
      <c r="O12" s="1" t="s">
        <v>1000</v>
      </c>
      <c r="P12" s="4">
        <v>0</v>
      </c>
      <c r="Q12" s="110" t="s">
        <v>1001</v>
      </c>
      <c r="R12" s="4">
        <v>86957.57</v>
      </c>
      <c r="S12" s="110" t="s">
        <v>111</v>
      </c>
      <c r="T12" s="111" t="s">
        <v>288</v>
      </c>
      <c r="U12" s="110" t="s">
        <v>270</v>
      </c>
      <c r="V12" s="111" t="s">
        <v>271</v>
      </c>
      <c r="W12" s="111" t="s">
        <v>775</v>
      </c>
      <c r="X12" s="111" t="s">
        <v>192</v>
      </c>
      <c r="Y12" s="111" t="s">
        <v>213</v>
      </c>
      <c r="Z12" s="111" t="s">
        <v>734</v>
      </c>
      <c r="AA12" s="111" t="s">
        <v>586</v>
      </c>
    </row>
    <row r="13" spans="1:27" ht="119.25" customHeight="1" x14ac:dyDescent="0.25">
      <c r="A13" s="1">
        <v>8</v>
      </c>
      <c r="B13" s="113" t="s">
        <v>363</v>
      </c>
      <c r="C13" s="113" t="s">
        <v>1150</v>
      </c>
      <c r="D13" s="110" t="s">
        <v>951</v>
      </c>
      <c r="E13" s="1">
        <v>1</v>
      </c>
      <c r="F13" s="3">
        <f t="shared" si="1"/>
        <v>22.057660530000003</v>
      </c>
      <c r="G13" s="111" t="s">
        <v>63</v>
      </c>
      <c r="H13" s="111" t="s">
        <v>122</v>
      </c>
      <c r="I13" s="111" t="s">
        <v>776</v>
      </c>
      <c r="J13" s="1" t="s">
        <v>952</v>
      </c>
      <c r="K13" s="4">
        <v>2450.8511699999999</v>
      </c>
      <c r="L13" s="4">
        <v>1450.85</v>
      </c>
      <c r="M13" s="4">
        <v>800</v>
      </c>
      <c r="N13" s="111" t="s">
        <v>48</v>
      </c>
      <c r="O13" s="1" t="s">
        <v>275</v>
      </c>
      <c r="P13" s="4">
        <v>0</v>
      </c>
      <c r="Q13" s="110" t="s">
        <v>966</v>
      </c>
      <c r="R13" s="111">
        <v>200</v>
      </c>
      <c r="S13" s="111" t="s">
        <v>111</v>
      </c>
      <c r="T13" s="111" t="s">
        <v>288</v>
      </c>
      <c r="U13" s="111" t="s">
        <v>271</v>
      </c>
      <c r="V13" s="111" t="s">
        <v>271</v>
      </c>
      <c r="W13" s="113" t="s">
        <v>777</v>
      </c>
      <c r="X13" s="110" t="s">
        <v>178</v>
      </c>
      <c r="Y13" s="110" t="s">
        <v>156</v>
      </c>
      <c r="Z13" s="155" t="s">
        <v>967</v>
      </c>
      <c r="AA13" s="85" t="s">
        <v>585</v>
      </c>
    </row>
    <row r="14" spans="1:27" ht="96" customHeight="1" x14ac:dyDescent="0.25">
      <c r="A14" s="1">
        <v>9</v>
      </c>
      <c r="B14" s="110" t="s">
        <v>943</v>
      </c>
      <c r="C14" s="111" t="s">
        <v>157</v>
      </c>
      <c r="D14" s="111" t="s">
        <v>365</v>
      </c>
      <c r="E14" s="1">
        <v>2</v>
      </c>
      <c r="F14" s="3">
        <f t="shared" si="1"/>
        <v>37.800000000000004</v>
      </c>
      <c r="G14" s="111" t="s">
        <v>70</v>
      </c>
      <c r="H14" s="111" t="s">
        <v>122</v>
      </c>
      <c r="I14" s="110" t="s">
        <v>1079</v>
      </c>
      <c r="J14" s="1" t="s">
        <v>954</v>
      </c>
      <c r="K14" s="4">
        <v>4200</v>
      </c>
      <c r="L14" s="4">
        <v>1500</v>
      </c>
      <c r="M14" s="4">
        <v>2500</v>
      </c>
      <c r="N14" s="111" t="s">
        <v>48</v>
      </c>
      <c r="O14" s="1" t="s">
        <v>275</v>
      </c>
      <c r="P14" s="4">
        <v>0</v>
      </c>
      <c r="Q14" s="110" t="s">
        <v>953</v>
      </c>
      <c r="R14" s="111">
        <v>200</v>
      </c>
      <c r="S14" s="1" t="s">
        <v>133</v>
      </c>
      <c r="T14" s="110" t="s">
        <v>269</v>
      </c>
      <c r="U14" s="110" t="s">
        <v>270</v>
      </c>
      <c r="V14" s="110" t="s">
        <v>271</v>
      </c>
      <c r="W14" s="110" t="s">
        <v>955</v>
      </c>
      <c r="X14" s="110" t="s">
        <v>179</v>
      </c>
      <c r="Y14" s="110" t="s">
        <v>158</v>
      </c>
      <c r="Z14" s="129" t="s">
        <v>604</v>
      </c>
      <c r="AA14" s="130"/>
    </row>
    <row r="15" spans="1:27" ht="96" customHeight="1" x14ac:dyDescent="0.25">
      <c r="A15" s="1">
        <v>10</v>
      </c>
      <c r="B15" s="111" t="s">
        <v>918</v>
      </c>
      <c r="C15" s="111" t="s">
        <v>603</v>
      </c>
      <c r="D15" s="1"/>
      <c r="E15" s="1"/>
      <c r="F15" s="3">
        <f t="shared" si="1"/>
        <v>1350.0000000000002</v>
      </c>
      <c r="G15" s="111" t="s">
        <v>584</v>
      </c>
      <c r="H15" s="111" t="s">
        <v>121</v>
      </c>
      <c r="I15" s="111" t="s">
        <v>913</v>
      </c>
      <c r="J15" s="1" t="s">
        <v>952</v>
      </c>
      <c r="K15" s="4">
        <v>150000</v>
      </c>
      <c r="L15" s="4">
        <v>150000</v>
      </c>
      <c r="M15" s="26">
        <v>0</v>
      </c>
      <c r="N15" s="111" t="s">
        <v>48</v>
      </c>
      <c r="O15" s="1"/>
      <c r="P15" s="1"/>
      <c r="Q15" s="1"/>
      <c r="R15" s="1"/>
      <c r="S15" s="1"/>
      <c r="T15" s="1"/>
      <c r="U15" s="1"/>
      <c r="V15" s="1"/>
      <c r="W15" s="111" t="s">
        <v>778</v>
      </c>
      <c r="X15" s="110" t="s">
        <v>993</v>
      </c>
      <c r="Y15" s="110" t="s">
        <v>863</v>
      </c>
      <c r="Z15" s="87" t="s">
        <v>816</v>
      </c>
      <c r="AA15" s="114" t="s">
        <v>1069</v>
      </c>
    </row>
    <row r="16" spans="1:27" ht="96" customHeight="1" x14ac:dyDescent="0.25">
      <c r="A16" s="1">
        <v>11</v>
      </c>
      <c r="B16" s="111" t="s">
        <v>779</v>
      </c>
      <c r="C16" s="111"/>
      <c r="D16" s="111"/>
      <c r="E16" s="111"/>
      <c r="F16" s="3">
        <f t="shared" si="1"/>
        <v>99.000000000000014</v>
      </c>
      <c r="G16" s="111" t="s">
        <v>34</v>
      </c>
      <c r="H16" s="110" t="s">
        <v>634</v>
      </c>
      <c r="I16" s="111" t="s">
        <v>1164</v>
      </c>
      <c r="J16" s="111" t="s">
        <v>130</v>
      </c>
      <c r="K16" s="26">
        <v>11000</v>
      </c>
      <c r="L16" s="26">
        <v>11000</v>
      </c>
      <c r="M16" s="26">
        <v>0</v>
      </c>
      <c r="N16" s="111" t="s">
        <v>48</v>
      </c>
      <c r="O16" s="111" t="s">
        <v>377</v>
      </c>
      <c r="P16" s="26">
        <v>0</v>
      </c>
      <c r="Q16" s="111" t="s">
        <v>377</v>
      </c>
      <c r="R16" s="26">
        <v>0</v>
      </c>
      <c r="S16" s="1" t="s">
        <v>133</v>
      </c>
      <c r="T16" s="111" t="s">
        <v>275</v>
      </c>
      <c r="U16" s="111" t="s">
        <v>271</v>
      </c>
      <c r="V16" s="111" t="s">
        <v>271</v>
      </c>
      <c r="W16" s="111" t="s">
        <v>780</v>
      </c>
      <c r="X16" s="111" t="s">
        <v>995</v>
      </c>
      <c r="Y16" s="111" t="s">
        <v>994</v>
      </c>
      <c r="Z16" s="125" t="s">
        <v>631</v>
      </c>
      <c r="AA16" s="126"/>
    </row>
    <row r="17" spans="1:28" ht="96" customHeight="1" x14ac:dyDescent="0.25">
      <c r="A17" s="1">
        <v>12</v>
      </c>
      <c r="B17" s="110" t="s">
        <v>687</v>
      </c>
      <c r="C17" s="110" t="s">
        <v>688</v>
      </c>
      <c r="D17" s="110" t="s">
        <v>692</v>
      </c>
      <c r="E17" s="110">
        <v>4</v>
      </c>
      <c r="F17" s="3">
        <f t="shared" si="1"/>
        <v>135.00000000000003</v>
      </c>
      <c r="G17" s="111" t="s">
        <v>944</v>
      </c>
      <c r="H17" s="110" t="s">
        <v>634</v>
      </c>
      <c r="I17" s="110" t="s">
        <v>945</v>
      </c>
      <c r="J17" s="110" t="s">
        <v>125</v>
      </c>
      <c r="K17" s="6">
        <v>15000</v>
      </c>
      <c r="L17" s="6">
        <v>15000</v>
      </c>
      <c r="M17" s="26">
        <v>0</v>
      </c>
      <c r="N17" s="110" t="s">
        <v>48</v>
      </c>
      <c r="O17" s="111" t="s">
        <v>377</v>
      </c>
      <c r="P17" s="6">
        <v>0</v>
      </c>
      <c r="Q17" s="111" t="s">
        <v>377</v>
      </c>
      <c r="R17" s="6">
        <v>0</v>
      </c>
      <c r="S17" s="1" t="s">
        <v>133</v>
      </c>
      <c r="T17" s="110" t="s">
        <v>269</v>
      </c>
      <c r="U17" s="110" t="s">
        <v>377</v>
      </c>
      <c r="V17" s="110" t="s">
        <v>377</v>
      </c>
      <c r="W17" s="111" t="s">
        <v>689</v>
      </c>
      <c r="X17" s="110" t="s">
        <v>693</v>
      </c>
      <c r="Y17" s="110" t="s">
        <v>690</v>
      </c>
      <c r="Z17" s="117" t="s">
        <v>691</v>
      </c>
      <c r="AA17" s="117"/>
    </row>
    <row r="18" spans="1:28" ht="96" customHeight="1" x14ac:dyDescent="0.25">
      <c r="A18" s="1">
        <v>13</v>
      </c>
      <c r="B18" s="110" t="s">
        <v>695</v>
      </c>
      <c r="C18" s="110" t="s">
        <v>696</v>
      </c>
      <c r="D18" s="110" t="s">
        <v>756</v>
      </c>
      <c r="E18" s="110"/>
      <c r="F18" s="3">
        <f t="shared" si="1"/>
        <v>38.700000000000003</v>
      </c>
      <c r="G18" s="111" t="s">
        <v>410</v>
      </c>
      <c r="H18" s="110" t="s">
        <v>122</v>
      </c>
      <c r="I18" s="110" t="s">
        <v>872</v>
      </c>
      <c r="J18" s="110" t="s">
        <v>130</v>
      </c>
      <c r="K18" s="6">
        <v>4300</v>
      </c>
      <c r="L18" s="6">
        <v>4300</v>
      </c>
      <c r="M18" s="26">
        <v>0</v>
      </c>
      <c r="N18" s="110" t="s">
        <v>396</v>
      </c>
      <c r="O18" s="111" t="s">
        <v>380</v>
      </c>
      <c r="P18" s="6">
        <v>0</v>
      </c>
      <c r="Q18" s="111" t="s">
        <v>377</v>
      </c>
      <c r="R18" s="6">
        <v>0</v>
      </c>
      <c r="S18" s="111" t="s">
        <v>111</v>
      </c>
      <c r="T18" s="111" t="s">
        <v>277</v>
      </c>
      <c r="U18" s="111" t="s">
        <v>270</v>
      </c>
      <c r="V18" s="110" t="s">
        <v>271</v>
      </c>
      <c r="W18" s="111" t="s">
        <v>781</v>
      </c>
      <c r="X18" s="110" t="s">
        <v>996</v>
      </c>
      <c r="Y18" s="110" t="s">
        <v>697</v>
      </c>
      <c r="Z18" s="117" t="s">
        <v>691</v>
      </c>
      <c r="AA18" s="117"/>
    </row>
    <row r="19" spans="1:28" ht="96" customHeight="1" x14ac:dyDescent="0.25">
      <c r="A19" s="1">
        <v>14</v>
      </c>
      <c r="B19" s="39" t="s">
        <v>1016</v>
      </c>
      <c r="C19" s="156" t="s">
        <v>950</v>
      </c>
      <c r="D19" s="156" t="s">
        <v>920</v>
      </c>
      <c r="E19" s="39">
        <v>40</v>
      </c>
      <c r="F19" s="3">
        <f t="shared" si="1"/>
        <v>1350.0000000000002</v>
      </c>
      <c r="G19" s="40" t="s">
        <v>947</v>
      </c>
      <c r="H19" s="40" t="s">
        <v>948</v>
      </c>
      <c r="I19" s="39" t="s">
        <v>949</v>
      </c>
      <c r="J19" s="157" t="s">
        <v>487</v>
      </c>
      <c r="K19" s="158">
        <v>150000</v>
      </c>
      <c r="L19" s="158"/>
      <c r="M19" s="4">
        <v>0</v>
      </c>
      <c r="N19" s="39" t="s">
        <v>48</v>
      </c>
      <c r="O19" s="40" t="s">
        <v>380</v>
      </c>
      <c r="P19" s="158"/>
      <c r="Q19" s="40"/>
      <c r="R19" s="158"/>
      <c r="S19" s="1" t="s">
        <v>133</v>
      </c>
      <c r="T19" s="40"/>
      <c r="U19" s="40"/>
      <c r="V19" s="40"/>
      <c r="W19" s="156" t="s">
        <v>784</v>
      </c>
      <c r="X19" s="39"/>
      <c r="Y19" s="39" t="s">
        <v>946</v>
      </c>
      <c r="Z19" s="159" t="s">
        <v>633</v>
      </c>
      <c r="AA19" s="160"/>
    </row>
    <row r="20" spans="1:28" ht="96" customHeight="1" x14ac:dyDescent="0.25">
      <c r="A20" s="1">
        <v>15</v>
      </c>
      <c r="B20" s="110" t="s">
        <v>750</v>
      </c>
      <c r="C20" s="110" t="s">
        <v>561</v>
      </c>
      <c r="D20" s="2"/>
      <c r="E20" s="1">
        <v>1</v>
      </c>
      <c r="F20" s="3">
        <f t="shared" si="1"/>
        <v>38.700000000000003</v>
      </c>
      <c r="G20" s="111" t="s">
        <v>73</v>
      </c>
      <c r="H20" s="111" t="s">
        <v>121</v>
      </c>
      <c r="I20" s="111" t="s">
        <v>1165</v>
      </c>
      <c r="J20" s="1" t="s">
        <v>130</v>
      </c>
      <c r="K20" s="4">
        <v>4300</v>
      </c>
      <c r="L20" s="4">
        <v>4300</v>
      </c>
      <c r="M20" s="110" t="s">
        <v>48</v>
      </c>
      <c r="N20" s="1"/>
      <c r="O20" s="1" t="s">
        <v>275</v>
      </c>
      <c r="P20" s="4">
        <v>0</v>
      </c>
      <c r="Q20" s="1" t="s">
        <v>275</v>
      </c>
      <c r="R20" s="4">
        <v>0</v>
      </c>
      <c r="S20" s="1" t="s">
        <v>111</v>
      </c>
      <c r="T20" s="111"/>
      <c r="U20" s="111" t="s">
        <v>271</v>
      </c>
      <c r="V20" s="111" t="s">
        <v>271</v>
      </c>
      <c r="W20" s="112" t="s">
        <v>785</v>
      </c>
      <c r="X20" s="110" t="s">
        <v>1015</v>
      </c>
      <c r="Y20" s="110" t="s">
        <v>1025</v>
      </c>
      <c r="Z20" s="125" t="s">
        <v>631</v>
      </c>
      <c r="AA20" s="126"/>
    </row>
    <row r="21" spans="1:28" ht="96" customHeight="1" x14ac:dyDescent="0.25">
      <c r="A21" s="1">
        <v>16</v>
      </c>
      <c r="B21" s="110" t="s">
        <v>757</v>
      </c>
      <c r="C21" s="110" t="s">
        <v>127</v>
      </c>
      <c r="D21" s="110" t="s">
        <v>597</v>
      </c>
      <c r="E21" s="1">
        <v>6</v>
      </c>
      <c r="F21" s="3">
        <f t="shared" si="1"/>
        <v>104.46975000000002</v>
      </c>
      <c r="G21" s="111" t="s">
        <v>494</v>
      </c>
      <c r="H21" s="111" t="s">
        <v>115</v>
      </c>
      <c r="I21" s="111" t="s">
        <v>1066</v>
      </c>
      <c r="J21" s="1" t="s">
        <v>125</v>
      </c>
      <c r="K21" s="26">
        <v>11607.75</v>
      </c>
      <c r="L21" s="26">
        <v>11607.75</v>
      </c>
      <c r="M21" s="26">
        <v>0</v>
      </c>
      <c r="N21" s="111" t="s">
        <v>48</v>
      </c>
      <c r="O21" s="111" t="s">
        <v>377</v>
      </c>
      <c r="P21" s="26">
        <v>0</v>
      </c>
      <c r="Q21" s="111" t="s">
        <v>377</v>
      </c>
      <c r="R21" s="26">
        <v>0</v>
      </c>
      <c r="S21" s="1" t="s">
        <v>133</v>
      </c>
      <c r="T21" s="111" t="s">
        <v>275</v>
      </c>
      <c r="U21" s="111" t="s">
        <v>271</v>
      </c>
      <c r="V21" s="111" t="s">
        <v>271</v>
      </c>
      <c r="W21" s="110" t="s">
        <v>376</v>
      </c>
      <c r="X21" s="110" t="s">
        <v>664</v>
      </c>
      <c r="Y21" s="110" t="s">
        <v>598</v>
      </c>
      <c r="Z21" s="125" t="s">
        <v>734</v>
      </c>
      <c r="AA21" s="126"/>
    </row>
    <row r="22" spans="1:28" ht="96" customHeight="1" x14ac:dyDescent="0.25">
      <c r="A22" s="1">
        <v>17</v>
      </c>
      <c r="B22" s="110" t="s">
        <v>654</v>
      </c>
      <c r="C22" s="110" t="s">
        <v>127</v>
      </c>
      <c r="D22" s="110" t="s">
        <v>597</v>
      </c>
      <c r="E22" s="1">
        <v>6</v>
      </c>
      <c r="F22" s="3">
        <f t="shared" si="1"/>
        <v>104.46975000000002</v>
      </c>
      <c r="G22" s="111" t="s">
        <v>494</v>
      </c>
      <c r="H22" s="111" t="s">
        <v>115</v>
      </c>
      <c r="I22" s="111" t="s">
        <v>1067</v>
      </c>
      <c r="J22" s="1" t="s">
        <v>125</v>
      </c>
      <c r="K22" s="26">
        <v>11607.75</v>
      </c>
      <c r="L22" s="26">
        <v>11607.75</v>
      </c>
      <c r="M22" s="26">
        <v>0</v>
      </c>
      <c r="N22" s="111" t="s">
        <v>48</v>
      </c>
      <c r="O22" s="111" t="s">
        <v>377</v>
      </c>
      <c r="P22" s="26">
        <v>0</v>
      </c>
      <c r="Q22" s="111" t="s">
        <v>377</v>
      </c>
      <c r="R22" s="26">
        <v>0</v>
      </c>
      <c r="S22" s="1" t="s">
        <v>133</v>
      </c>
      <c r="T22" s="111" t="s">
        <v>275</v>
      </c>
      <c r="U22" s="111" t="s">
        <v>271</v>
      </c>
      <c r="V22" s="111" t="s">
        <v>271</v>
      </c>
      <c r="W22" s="110" t="s">
        <v>376</v>
      </c>
      <c r="X22" s="110" t="s">
        <v>665</v>
      </c>
      <c r="Y22" s="110" t="s">
        <v>666</v>
      </c>
      <c r="Z22" s="125" t="s">
        <v>734</v>
      </c>
      <c r="AA22" s="126"/>
    </row>
    <row r="23" spans="1:28" ht="78.75" customHeight="1" x14ac:dyDescent="0.25">
      <c r="A23" s="1">
        <v>18</v>
      </c>
      <c r="B23" s="110" t="s">
        <v>755</v>
      </c>
      <c r="C23" s="110" t="s">
        <v>127</v>
      </c>
      <c r="D23" s="110" t="s">
        <v>597</v>
      </c>
      <c r="E23" s="1"/>
      <c r="F23" s="3">
        <f t="shared" si="1"/>
        <v>104.46975000000002</v>
      </c>
      <c r="G23" s="111" t="s">
        <v>495</v>
      </c>
      <c r="H23" s="111" t="s">
        <v>115</v>
      </c>
      <c r="I23" s="111" t="s">
        <v>1125</v>
      </c>
      <c r="J23" s="1" t="s">
        <v>125</v>
      </c>
      <c r="K23" s="42">
        <v>11607.75</v>
      </c>
      <c r="L23" s="42">
        <v>11607.75</v>
      </c>
      <c r="M23" s="26">
        <v>0</v>
      </c>
      <c r="N23" s="111" t="s">
        <v>48</v>
      </c>
      <c r="O23" s="111" t="s">
        <v>377</v>
      </c>
      <c r="P23" s="26">
        <v>0</v>
      </c>
      <c r="Q23" s="111" t="s">
        <v>377</v>
      </c>
      <c r="R23" s="26">
        <v>0</v>
      </c>
      <c r="S23" s="1" t="s">
        <v>133</v>
      </c>
      <c r="T23" s="111" t="s">
        <v>275</v>
      </c>
      <c r="U23" s="111" t="s">
        <v>271</v>
      </c>
      <c r="V23" s="111" t="s">
        <v>271</v>
      </c>
      <c r="W23" s="110" t="s">
        <v>376</v>
      </c>
      <c r="X23" s="110"/>
      <c r="Y23" s="110"/>
      <c r="Z23" s="125" t="s">
        <v>734</v>
      </c>
      <c r="AA23" s="126"/>
    </row>
    <row r="24" spans="1:28" ht="157.5" customHeight="1" x14ac:dyDescent="0.25">
      <c r="A24" s="1">
        <v>19</v>
      </c>
      <c r="B24" s="110" t="s">
        <v>366</v>
      </c>
      <c r="C24" s="110" t="s">
        <v>956</v>
      </c>
      <c r="D24" s="110" t="s">
        <v>957</v>
      </c>
      <c r="E24" s="1">
        <v>3</v>
      </c>
      <c r="F24" s="3">
        <f t="shared" ref="F24" si="2">K24*0.9%</f>
        <v>49.500000000000007</v>
      </c>
      <c r="G24" s="111" t="s">
        <v>367</v>
      </c>
      <c r="H24" s="111" t="s">
        <v>113</v>
      </c>
      <c r="I24" s="110" t="s">
        <v>1080</v>
      </c>
      <c r="J24" s="1" t="s">
        <v>958</v>
      </c>
      <c r="K24" s="4">
        <v>5500</v>
      </c>
      <c r="L24" s="4">
        <v>2800</v>
      </c>
      <c r="M24" s="4">
        <v>2500</v>
      </c>
      <c r="N24" s="110" t="s">
        <v>48</v>
      </c>
      <c r="O24" s="111" t="s">
        <v>377</v>
      </c>
      <c r="P24" s="26">
        <v>0</v>
      </c>
      <c r="Q24" s="110" t="s">
        <v>959</v>
      </c>
      <c r="R24" s="42" t="s">
        <v>960</v>
      </c>
      <c r="S24" s="1" t="s">
        <v>111</v>
      </c>
      <c r="T24" s="111" t="s">
        <v>288</v>
      </c>
      <c r="U24" s="111" t="s">
        <v>271</v>
      </c>
      <c r="V24" s="111" t="s">
        <v>271</v>
      </c>
      <c r="W24" s="110" t="s">
        <v>961</v>
      </c>
      <c r="X24" s="110" t="s">
        <v>180</v>
      </c>
      <c r="Y24" s="110" t="s">
        <v>202</v>
      </c>
      <c r="Z24" s="161" t="s">
        <v>962</v>
      </c>
      <c r="AA24" s="86" t="s">
        <v>628</v>
      </c>
    </row>
    <row r="25" spans="1:28" ht="125.25" customHeight="1" x14ac:dyDescent="0.25">
      <c r="A25" s="1">
        <v>20</v>
      </c>
      <c r="B25" s="48" t="s">
        <v>980</v>
      </c>
      <c r="C25" s="48" t="s">
        <v>981</v>
      </c>
      <c r="D25" s="48" t="s">
        <v>928</v>
      </c>
      <c r="E25" s="60"/>
      <c r="F25" s="3">
        <f t="shared" ref="F25:F27" si="3">K25*0.9%</f>
        <v>180.00000000000003</v>
      </c>
      <c r="G25" s="48" t="s">
        <v>929</v>
      </c>
      <c r="H25" s="61" t="s">
        <v>1142</v>
      </c>
      <c r="I25" s="61" t="s">
        <v>1167</v>
      </c>
      <c r="J25" s="1" t="s">
        <v>134</v>
      </c>
      <c r="K25" s="3">
        <v>20000</v>
      </c>
      <c r="L25" s="3">
        <f>K25-P25-R25</f>
        <v>17914</v>
      </c>
      <c r="M25" s="60"/>
      <c r="N25" s="61" t="s">
        <v>1077</v>
      </c>
      <c r="O25" s="60"/>
      <c r="P25" s="62">
        <v>1590</v>
      </c>
      <c r="Q25" s="48" t="s">
        <v>1078</v>
      </c>
      <c r="R25" s="62">
        <v>496</v>
      </c>
      <c r="S25" s="62" t="s">
        <v>111</v>
      </c>
      <c r="T25" s="62"/>
      <c r="U25" s="62" t="s">
        <v>271</v>
      </c>
      <c r="V25" s="62" t="s">
        <v>271</v>
      </c>
      <c r="W25" s="48" t="s">
        <v>1041</v>
      </c>
      <c r="X25" s="110" t="s">
        <v>1019</v>
      </c>
      <c r="Y25" s="107" t="s">
        <v>1018</v>
      </c>
      <c r="Z25" s="177" t="s">
        <v>822</v>
      </c>
      <c r="AA25" s="61" t="s">
        <v>1074</v>
      </c>
    </row>
    <row r="26" spans="1:28" s="59" customFormat="1" ht="142.5" customHeight="1" x14ac:dyDescent="0.25">
      <c r="A26" s="1">
        <v>21</v>
      </c>
      <c r="B26" s="162" t="s">
        <v>1005</v>
      </c>
      <c r="C26" s="162" t="s">
        <v>1032</v>
      </c>
      <c r="D26" s="162" t="s">
        <v>824</v>
      </c>
      <c r="E26" s="62">
        <v>2</v>
      </c>
      <c r="F26" s="3">
        <f t="shared" si="3"/>
        <v>39.999960000000002</v>
      </c>
      <c r="G26" s="162" t="s">
        <v>825</v>
      </c>
      <c r="H26" s="61" t="s">
        <v>826</v>
      </c>
      <c r="I26" s="61" t="s">
        <v>1031</v>
      </c>
      <c r="J26" s="62" t="s">
        <v>827</v>
      </c>
      <c r="K26" s="63">
        <v>4444.4399999999996</v>
      </c>
      <c r="L26" s="63">
        <v>444.44</v>
      </c>
      <c r="M26" s="62"/>
      <c r="N26" s="61" t="s">
        <v>828</v>
      </c>
      <c r="O26" s="62" t="s">
        <v>443</v>
      </c>
      <c r="P26" s="163">
        <v>4000</v>
      </c>
      <c r="Q26" s="164" t="s">
        <v>805</v>
      </c>
      <c r="R26" s="165"/>
      <c r="S26" s="62" t="s">
        <v>111</v>
      </c>
      <c r="T26" s="62"/>
      <c r="U26" s="62" t="s">
        <v>271</v>
      </c>
      <c r="V26" s="62" t="s">
        <v>271</v>
      </c>
      <c r="W26" s="162" t="s">
        <v>1042</v>
      </c>
      <c r="X26" s="162" t="s">
        <v>1004</v>
      </c>
      <c r="Y26" s="162"/>
      <c r="Z26" s="61" t="s">
        <v>829</v>
      </c>
      <c r="AA26" s="61" t="s">
        <v>1075</v>
      </c>
    </row>
    <row r="27" spans="1:28" s="10" customFormat="1" ht="111.75" customHeight="1" x14ac:dyDescent="0.2">
      <c r="A27" s="1">
        <v>22</v>
      </c>
      <c r="B27" s="110" t="s">
        <v>1008</v>
      </c>
      <c r="C27" s="110" t="s">
        <v>860</v>
      </c>
      <c r="D27" s="110" t="s">
        <v>963</v>
      </c>
      <c r="E27" s="110">
        <v>1</v>
      </c>
      <c r="F27" s="3">
        <f t="shared" si="3"/>
        <v>36.000000000000007</v>
      </c>
      <c r="G27" s="83" t="s">
        <v>861</v>
      </c>
      <c r="H27" s="110" t="s">
        <v>122</v>
      </c>
      <c r="I27" s="110" t="s">
        <v>965</v>
      </c>
      <c r="J27" s="49" t="s">
        <v>827</v>
      </c>
      <c r="K27" s="6">
        <v>4000</v>
      </c>
      <c r="L27" s="6">
        <v>2000</v>
      </c>
      <c r="M27" s="6">
        <v>2000</v>
      </c>
      <c r="N27" s="110" t="s">
        <v>48</v>
      </c>
      <c r="O27" s="110" t="s">
        <v>275</v>
      </c>
      <c r="P27" s="6">
        <v>0</v>
      </c>
      <c r="Q27" s="110" t="s">
        <v>377</v>
      </c>
      <c r="R27" s="6">
        <v>0</v>
      </c>
      <c r="S27" s="110"/>
      <c r="T27" s="110" t="s">
        <v>275</v>
      </c>
      <c r="U27" s="110"/>
      <c r="V27" s="110"/>
      <c r="W27" s="110" t="s">
        <v>862</v>
      </c>
      <c r="X27" s="110" t="s">
        <v>993</v>
      </c>
      <c r="Y27" s="110" t="s">
        <v>863</v>
      </c>
      <c r="Z27" s="41" t="s">
        <v>964</v>
      </c>
      <c r="AA27" s="84" t="s">
        <v>855</v>
      </c>
    </row>
    <row r="28" spans="1:28" s="10" customFormat="1" ht="74.25" customHeight="1" x14ac:dyDescent="0.2">
      <c r="A28" s="1">
        <v>23</v>
      </c>
      <c r="B28" s="110" t="s">
        <v>892</v>
      </c>
      <c r="C28" s="110"/>
      <c r="D28" s="110" t="s">
        <v>1103</v>
      </c>
      <c r="E28" s="110"/>
      <c r="F28" s="3"/>
      <c r="G28" s="110" t="s">
        <v>894</v>
      </c>
      <c r="H28" s="110" t="s">
        <v>1143</v>
      </c>
      <c r="I28" s="110" t="s">
        <v>1104</v>
      </c>
      <c r="J28" s="110">
        <v>2025</v>
      </c>
      <c r="K28" s="6"/>
      <c r="L28" s="6"/>
      <c r="M28" s="6"/>
      <c r="N28" s="110"/>
      <c r="O28" s="110"/>
      <c r="P28" s="6"/>
      <c r="Q28" s="110"/>
      <c r="R28" s="6"/>
      <c r="S28" s="1"/>
      <c r="T28" s="110"/>
      <c r="U28" s="110"/>
      <c r="V28" s="110"/>
      <c r="W28" s="110" t="s">
        <v>895</v>
      </c>
      <c r="X28" s="110" t="s">
        <v>1013</v>
      </c>
      <c r="Y28" s="110" t="s">
        <v>896</v>
      </c>
      <c r="Z28" s="124" t="s">
        <v>734</v>
      </c>
      <c r="AA28" s="124"/>
      <c r="AB28" s="9"/>
    </row>
    <row r="29" spans="1:28" s="10" customFormat="1" ht="103.5" customHeight="1" x14ac:dyDescent="0.2">
      <c r="A29" s="1">
        <v>24</v>
      </c>
      <c r="B29" s="110" t="s">
        <v>897</v>
      </c>
      <c r="C29" s="110"/>
      <c r="D29" s="110" t="s">
        <v>1106</v>
      </c>
      <c r="E29" s="110"/>
      <c r="F29" s="3"/>
      <c r="G29" s="110" t="s">
        <v>898</v>
      </c>
      <c r="H29" s="110" t="s">
        <v>1143</v>
      </c>
      <c r="I29" s="110" t="s">
        <v>1105</v>
      </c>
      <c r="J29" s="110" t="s">
        <v>125</v>
      </c>
      <c r="K29" s="6"/>
      <c r="L29" s="6"/>
      <c r="M29" s="6"/>
      <c r="N29" s="110"/>
      <c r="O29" s="110"/>
      <c r="P29" s="6"/>
      <c r="Q29" s="110"/>
      <c r="R29" s="6"/>
      <c r="S29" s="1"/>
      <c r="T29" s="110"/>
      <c r="U29" s="110"/>
      <c r="V29" s="110"/>
      <c r="W29" s="110" t="s">
        <v>895</v>
      </c>
      <c r="X29" s="110" t="s">
        <v>1014</v>
      </c>
      <c r="Y29" s="110" t="s">
        <v>899</v>
      </c>
      <c r="Z29" s="124" t="s">
        <v>734</v>
      </c>
      <c r="AA29" s="124"/>
      <c r="AB29" s="9"/>
    </row>
    <row r="30" spans="1:28" s="10" customFormat="1" ht="171.75" customHeight="1" x14ac:dyDescent="0.2">
      <c r="A30" s="1">
        <v>25</v>
      </c>
      <c r="B30" s="110" t="s">
        <v>914</v>
      </c>
      <c r="C30" s="110"/>
      <c r="D30" s="110" t="s">
        <v>1107</v>
      </c>
      <c r="E30" s="110"/>
      <c r="F30" s="3"/>
      <c r="G30" s="110" t="s">
        <v>926</v>
      </c>
      <c r="H30" s="110" t="s">
        <v>606</v>
      </c>
      <c r="I30" s="110" t="s">
        <v>1108</v>
      </c>
      <c r="J30" s="110">
        <v>2024</v>
      </c>
      <c r="K30" s="6"/>
      <c r="L30" s="6"/>
      <c r="M30" s="6"/>
      <c r="N30" s="110"/>
      <c r="O30" s="110"/>
      <c r="P30" s="6"/>
      <c r="Q30" s="110"/>
      <c r="R30" s="6"/>
      <c r="S30" s="1"/>
      <c r="T30" s="110"/>
      <c r="U30" s="110"/>
      <c r="V30" s="110"/>
      <c r="W30" s="110" t="s">
        <v>900</v>
      </c>
      <c r="X30" s="110" t="s">
        <v>1011</v>
      </c>
      <c r="Y30" s="110" t="s">
        <v>694</v>
      </c>
      <c r="Z30" s="124" t="s">
        <v>734</v>
      </c>
      <c r="AA30" s="124"/>
      <c r="AB30" s="9"/>
    </row>
    <row r="31" spans="1:28" s="10" customFormat="1" ht="171.75" customHeight="1" x14ac:dyDescent="0.2">
      <c r="A31" s="1">
        <v>26</v>
      </c>
      <c r="B31" s="110" t="s">
        <v>1009</v>
      </c>
      <c r="C31" s="110"/>
      <c r="D31" s="110" t="s">
        <v>1109</v>
      </c>
      <c r="E31" s="110"/>
      <c r="F31" s="3"/>
      <c r="G31" s="110" t="s">
        <v>926</v>
      </c>
      <c r="H31" s="110" t="s">
        <v>606</v>
      </c>
      <c r="I31" s="110" t="s">
        <v>1110</v>
      </c>
      <c r="J31" s="110">
        <v>2024</v>
      </c>
      <c r="K31" s="6"/>
      <c r="L31" s="6"/>
      <c r="M31" s="6"/>
      <c r="N31" s="110"/>
      <c r="O31" s="110"/>
      <c r="P31" s="6"/>
      <c r="Q31" s="110"/>
      <c r="R31" s="6"/>
      <c r="S31" s="1"/>
      <c r="T31" s="110"/>
      <c r="U31" s="110"/>
      <c r="V31" s="110"/>
      <c r="W31" s="110" t="s">
        <v>900</v>
      </c>
      <c r="X31" s="110" t="s">
        <v>1011</v>
      </c>
      <c r="Y31" s="110" t="s">
        <v>694</v>
      </c>
      <c r="Z31" s="124" t="s">
        <v>734</v>
      </c>
      <c r="AA31" s="124"/>
      <c r="AB31" s="9"/>
    </row>
    <row r="32" spans="1:28" s="10" customFormat="1" ht="140.25" customHeight="1" x14ac:dyDescent="0.2">
      <c r="A32" s="1">
        <v>27</v>
      </c>
      <c r="B32" s="110" t="s">
        <v>1010</v>
      </c>
      <c r="C32" s="110" t="s">
        <v>650</v>
      </c>
      <c r="D32" s="110" t="s">
        <v>925</v>
      </c>
      <c r="E32" s="1">
        <v>15</v>
      </c>
      <c r="F32" s="3">
        <f>K32*0.9%</f>
        <v>1789.6500000000003</v>
      </c>
      <c r="G32" s="110" t="s">
        <v>926</v>
      </c>
      <c r="H32" s="110" t="s">
        <v>123</v>
      </c>
      <c r="I32" s="110" t="s">
        <v>927</v>
      </c>
      <c r="J32" s="1" t="s">
        <v>125</v>
      </c>
      <c r="K32" s="42">
        <f>L32+P32</f>
        <v>198850</v>
      </c>
      <c r="L32" s="42">
        <v>91500</v>
      </c>
      <c r="M32" s="42">
        <v>0</v>
      </c>
      <c r="N32" s="110" t="s">
        <v>652</v>
      </c>
      <c r="O32" s="110" t="s">
        <v>651</v>
      </c>
      <c r="P32" s="42">
        <v>107350</v>
      </c>
      <c r="Q32" s="110" t="s">
        <v>275</v>
      </c>
      <c r="R32" s="42">
        <v>0</v>
      </c>
      <c r="S32" s="1" t="s">
        <v>111</v>
      </c>
      <c r="T32" s="110" t="s">
        <v>288</v>
      </c>
      <c r="U32" s="110" t="s">
        <v>271</v>
      </c>
      <c r="V32" s="110" t="s">
        <v>271</v>
      </c>
      <c r="W32" s="110" t="s">
        <v>653</v>
      </c>
      <c r="X32" s="110" t="s">
        <v>1011</v>
      </c>
      <c r="Y32" s="110" t="s">
        <v>694</v>
      </c>
      <c r="Z32" s="110" t="s">
        <v>905</v>
      </c>
      <c r="AA32" s="110" t="s">
        <v>631</v>
      </c>
      <c r="AB32" s="9"/>
    </row>
    <row r="33" spans="1:28" ht="108" customHeight="1" x14ac:dyDescent="0.25">
      <c r="A33" s="1">
        <v>28</v>
      </c>
      <c r="B33" s="41" t="s">
        <v>1114</v>
      </c>
      <c r="C33" s="110"/>
      <c r="D33" s="41" t="s">
        <v>1139</v>
      </c>
      <c r="E33" s="1"/>
      <c r="F33" s="3"/>
      <c r="G33" s="110" t="s">
        <v>926</v>
      </c>
      <c r="H33" s="110" t="s">
        <v>123</v>
      </c>
      <c r="I33" s="111" t="s">
        <v>1115</v>
      </c>
      <c r="J33" s="1" t="s">
        <v>125</v>
      </c>
      <c r="K33" s="4"/>
      <c r="L33" s="4"/>
      <c r="M33" s="42"/>
      <c r="N33" s="110"/>
      <c r="O33" s="110"/>
      <c r="P33" s="42"/>
      <c r="Q33" s="110"/>
      <c r="R33" s="42"/>
      <c r="S33" s="1"/>
      <c r="T33" s="110"/>
      <c r="U33" s="110"/>
      <c r="V33" s="110"/>
      <c r="W33" s="110" t="s">
        <v>900</v>
      </c>
      <c r="X33" s="110" t="s">
        <v>1011</v>
      </c>
      <c r="Y33" s="110" t="s">
        <v>694</v>
      </c>
      <c r="Z33" s="166" t="s">
        <v>734</v>
      </c>
      <c r="AA33" s="167"/>
    </row>
    <row r="34" spans="1:28" s="10" customFormat="1" ht="177.75" customHeight="1" x14ac:dyDescent="0.2">
      <c r="A34" s="1">
        <v>29</v>
      </c>
      <c r="B34" s="111" t="s">
        <v>1082</v>
      </c>
      <c r="C34" s="111" t="s">
        <v>723</v>
      </c>
      <c r="D34" s="111" t="s">
        <v>261</v>
      </c>
      <c r="E34" s="16"/>
      <c r="F34" s="3">
        <f>K34*0.9%</f>
        <v>26007.300000000003</v>
      </c>
      <c r="G34" s="111" t="s">
        <v>619</v>
      </c>
      <c r="H34" s="111" t="s">
        <v>615</v>
      </c>
      <c r="I34" s="111" t="s">
        <v>1083</v>
      </c>
      <c r="J34" s="1" t="s">
        <v>1020</v>
      </c>
      <c r="K34" s="6">
        <v>2889700</v>
      </c>
      <c r="L34" s="6">
        <v>2389700</v>
      </c>
      <c r="M34" s="6">
        <v>500000</v>
      </c>
      <c r="N34" s="111" t="s">
        <v>620</v>
      </c>
      <c r="O34" s="111" t="s">
        <v>1021</v>
      </c>
      <c r="P34" s="6">
        <v>500000</v>
      </c>
      <c r="Q34" s="111" t="s">
        <v>377</v>
      </c>
      <c r="R34" s="6">
        <v>0</v>
      </c>
      <c r="S34" s="1" t="s">
        <v>133</v>
      </c>
      <c r="T34" s="110" t="s">
        <v>269</v>
      </c>
      <c r="U34" s="110" t="s">
        <v>270</v>
      </c>
      <c r="V34" s="110" t="s">
        <v>271</v>
      </c>
      <c r="W34" s="111" t="s">
        <v>1024</v>
      </c>
      <c r="X34" s="110" t="s">
        <v>1012</v>
      </c>
      <c r="Y34" s="13" t="s">
        <v>992</v>
      </c>
      <c r="Z34" s="110" t="s">
        <v>1022</v>
      </c>
      <c r="AA34" s="110" t="s">
        <v>1023</v>
      </c>
      <c r="AB34" s="9"/>
    </row>
    <row r="35" spans="1:28" ht="146.25" customHeight="1" x14ac:dyDescent="0.25">
      <c r="A35" s="1">
        <v>30</v>
      </c>
      <c r="B35" s="41" t="s">
        <v>974</v>
      </c>
      <c r="C35" s="41" t="s">
        <v>973</v>
      </c>
      <c r="D35" s="41" t="s">
        <v>968</v>
      </c>
      <c r="E35" s="1">
        <v>4</v>
      </c>
      <c r="F35" s="3">
        <f>K35*0.9%</f>
        <v>22.500000000000004</v>
      </c>
      <c r="G35" s="41" t="s">
        <v>969</v>
      </c>
      <c r="H35" s="110" t="s">
        <v>970</v>
      </c>
      <c r="I35" s="110" t="s">
        <v>1081</v>
      </c>
      <c r="J35" s="1" t="s">
        <v>827</v>
      </c>
      <c r="K35" s="4">
        <v>2500</v>
      </c>
      <c r="L35" s="4">
        <v>500</v>
      </c>
      <c r="M35" s="4">
        <v>2000</v>
      </c>
      <c r="N35" s="110" t="s">
        <v>52</v>
      </c>
      <c r="O35" s="110" t="s">
        <v>275</v>
      </c>
      <c r="P35" s="4">
        <v>0</v>
      </c>
      <c r="Q35" s="110" t="s">
        <v>275</v>
      </c>
      <c r="R35" s="110">
        <v>0</v>
      </c>
      <c r="S35" s="1" t="s">
        <v>111</v>
      </c>
      <c r="T35" s="110" t="s">
        <v>288</v>
      </c>
      <c r="U35" s="110" t="s">
        <v>271</v>
      </c>
      <c r="V35" s="110" t="s">
        <v>271</v>
      </c>
      <c r="W35" s="41" t="s">
        <v>971</v>
      </c>
      <c r="X35" s="110" t="s">
        <v>975</v>
      </c>
      <c r="Y35" s="110" t="s">
        <v>972</v>
      </c>
      <c r="Z35" s="47" t="s">
        <v>1043</v>
      </c>
      <c r="AA35" s="83" t="s">
        <v>604</v>
      </c>
    </row>
    <row r="36" spans="1:28" ht="93" customHeight="1" x14ac:dyDescent="0.25">
      <c r="A36" s="1">
        <v>31</v>
      </c>
      <c r="B36" s="41" t="s">
        <v>979</v>
      </c>
      <c r="C36" s="110" t="s">
        <v>127</v>
      </c>
      <c r="D36" s="41" t="s">
        <v>1111</v>
      </c>
      <c r="E36" s="1">
        <v>6</v>
      </c>
      <c r="F36" s="3">
        <f>K36*0.9%</f>
        <v>156.76560000000003</v>
      </c>
      <c r="G36" s="41" t="s">
        <v>1144</v>
      </c>
      <c r="H36" s="110" t="s">
        <v>115</v>
      </c>
      <c r="I36" s="111" t="s">
        <v>1112</v>
      </c>
      <c r="J36" s="1" t="s">
        <v>125</v>
      </c>
      <c r="K36" s="4">
        <v>17418.400000000001</v>
      </c>
      <c r="L36" s="4">
        <v>17418.400000000001</v>
      </c>
      <c r="M36" s="42">
        <v>0</v>
      </c>
      <c r="N36" s="110" t="s">
        <v>48</v>
      </c>
      <c r="O36" s="110" t="s">
        <v>377</v>
      </c>
      <c r="P36" s="42">
        <v>0</v>
      </c>
      <c r="Q36" s="110" t="s">
        <v>377</v>
      </c>
      <c r="R36" s="42">
        <v>0</v>
      </c>
      <c r="S36" s="1" t="s">
        <v>133</v>
      </c>
      <c r="T36" s="110" t="s">
        <v>275</v>
      </c>
      <c r="U36" s="110" t="s">
        <v>271</v>
      </c>
      <c r="V36" s="110" t="s">
        <v>271</v>
      </c>
      <c r="W36" s="41" t="s">
        <v>987</v>
      </c>
      <c r="X36" s="110" t="s">
        <v>988</v>
      </c>
      <c r="Y36" s="110" t="s">
        <v>990</v>
      </c>
      <c r="Z36" s="47"/>
      <c r="AA36" s="83" t="s">
        <v>604</v>
      </c>
    </row>
    <row r="37" spans="1:28" ht="108" customHeight="1" x14ac:dyDescent="0.25">
      <c r="A37" s="157">
        <v>32</v>
      </c>
      <c r="B37" s="168" t="s">
        <v>986</v>
      </c>
      <c r="C37" s="39" t="s">
        <v>127</v>
      </c>
      <c r="D37" s="168" t="s">
        <v>1111</v>
      </c>
      <c r="E37" s="157">
        <v>6</v>
      </c>
      <c r="F37" s="169">
        <f>K37*0.9%</f>
        <v>156.76560000000003</v>
      </c>
      <c r="G37" s="168" t="s">
        <v>1145</v>
      </c>
      <c r="H37" s="39" t="s">
        <v>115</v>
      </c>
      <c r="I37" s="40" t="s">
        <v>1113</v>
      </c>
      <c r="J37" s="157" t="s">
        <v>125</v>
      </c>
      <c r="K37" s="170">
        <v>17418.400000000001</v>
      </c>
      <c r="L37" s="170">
        <v>17418.400000000001</v>
      </c>
      <c r="M37" s="171">
        <v>0</v>
      </c>
      <c r="N37" s="39" t="s">
        <v>48</v>
      </c>
      <c r="O37" s="39" t="s">
        <v>377</v>
      </c>
      <c r="P37" s="171">
        <v>0</v>
      </c>
      <c r="Q37" s="39" t="s">
        <v>377</v>
      </c>
      <c r="R37" s="171">
        <v>0</v>
      </c>
      <c r="S37" s="157" t="s">
        <v>133</v>
      </c>
      <c r="T37" s="39" t="s">
        <v>275</v>
      </c>
      <c r="U37" s="39" t="s">
        <v>271</v>
      </c>
      <c r="V37" s="39" t="s">
        <v>271</v>
      </c>
      <c r="W37" s="168" t="s">
        <v>987</v>
      </c>
      <c r="X37" s="39" t="s">
        <v>989</v>
      </c>
      <c r="Y37" s="39" t="s">
        <v>991</v>
      </c>
      <c r="Z37" s="172"/>
      <c r="AA37" s="173" t="s">
        <v>604</v>
      </c>
    </row>
    <row r="38" spans="1:28" s="59" customFormat="1" ht="108" customHeight="1" x14ac:dyDescent="0.25">
      <c r="A38" s="1">
        <v>33</v>
      </c>
      <c r="B38" s="41" t="s">
        <v>1157</v>
      </c>
      <c r="C38" s="110"/>
      <c r="D38" s="41" t="s">
        <v>1158</v>
      </c>
      <c r="E38" s="1">
        <v>2</v>
      </c>
      <c r="F38" s="3">
        <f>K38*0.9%</f>
        <v>13.500000000000002</v>
      </c>
      <c r="G38" s="111" t="s">
        <v>34</v>
      </c>
      <c r="H38" s="111" t="s">
        <v>605</v>
      </c>
      <c r="I38" s="111" t="s">
        <v>1159</v>
      </c>
      <c r="J38" s="1" t="s">
        <v>125</v>
      </c>
      <c r="K38" s="4">
        <v>1500</v>
      </c>
      <c r="L38" s="4">
        <v>1500</v>
      </c>
      <c r="M38" s="42">
        <v>0</v>
      </c>
      <c r="N38" s="110" t="s">
        <v>48</v>
      </c>
      <c r="O38" s="110" t="s">
        <v>377</v>
      </c>
      <c r="P38" s="42">
        <v>0</v>
      </c>
      <c r="Q38" s="110" t="s">
        <v>377</v>
      </c>
      <c r="R38" s="42">
        <v>0</v>
      </c>
      <c r="S38" s="1" t="s">
        <v>133</v>
      </c>
      <c r="T38" s="110" t="s">
        <v>275</v>
      </c>
      <c r="U38" s="111" t="s">
        <v>271</v>
      </c>
      <c r="V38" s="111" t="s">
        <v>271</v>
      </c>
      <c r="W38" s="111" t="s">
        <v>437</v>
      </c>
      <c r="X38" s="110" t="s">
        <v>176</v>
      </c>
      <c r="Y38" s="110" t="s">
        <v>200</v>
      </c>
      <c r="Z38" s="124" t="s">
        <v>1070</v>
      </c>
      <c r="AA38" s="124"/>
    </row>
    <row r="39" spans="1:28" ht="21" customHeight="1" x14ac:dyDescent="0.25">
      <c r="A39" s="174"/>
      <c r="B39" s="175"/>
      <c r="C39" s="175"/>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row>
    <row r="40" spans="1:28" s="44" customFormat="1" ht="140.25" customHeight="1" x14ac:dyDescent="0.25">
      <c r="A40" s="1">
        <v>34</v>
      </c>
      <c r="B40" s="110" t="s">
        <v>154</v>
      </c>
      <c r="C40" s="111" t="s">
        <v>726</v>
      </c>
      <c r="D40" s="111" t="s">
        <v>678</v>
      </c>
      <c r="E40" s="111">
        <v>8</v>
      </c>
      <c r="F40" s="3">
        <f t="shared" ref="F40:F45" si="4">K40*0.9%</f>
        <v>1551.6650970000003</v>
      </c>
      <c r="G40" s="111" t="s">
        <v>39</v>
      </c>
      <c r="H40" s="111" t="s">
        <v>113</v>
      </c>
      <c r="I40" s="111" t="s">
        <v>924</v>
      </c>
      <c r="J40" s="1" t="s">
        <v>130</v>
      </c>
      <c r="K40" s="6">
        <f>15245.208+157162.025</f>
        <v>172407.23300000001</v>
      </c>
      <c r="L40" s="6">
        <v>157162.02499999999</v>
      </c>
      <c r="M40" s="6">
        <v>0</v>
      </c>
      <c r="N40" s="111" t="s">
        <v>361</v>
      </c>
      <c r="O40" s="1" t="s">
        <v>275</v>
      </c>
      <c r="P40" s="4">
        <v>0</v>
      </c>
      <c r="Q40" s="1" t="s">
        <v>275</v>
      </c>
      <c r="R40" s="4">
        <v>0</v>
      </c>
      <c r="S40" s="1" t="s">
        <v>133</v>
      </c>
      <c r="T40" s="110" t="s">
        <v>269</v>
      </c>
      <c r="U40" s="110" t="s">
        <v>270</v>
      </c>
      <c r="V40" s="110" t="s">
        <v>271</v>
      </c>
      <c r="W40" s="111" t="s">
        <v>789</v>
      </c>
      <c r="X40" s="111" t="s">
        <v>384</v>
      </c>
      <c r="Y40" s="111" t="s">
        <v>362</v>
      </c>
      <c r="Z40" s="113" t="s">
        <v>630</v>
      </c>
      <c r="AA40" s="43" t="s">
        <v>165</v>
      </c>
    </row>
    <row r="41" spans="1:28" ht="157.5" customHeight="1" x14ac:dyDescent="0.25">
      <c r="A41" s="1">
        <v>35</v>
      </c>
      <c r="B41" s="110" t="s">
        <v>751</v>
      </c>
      <c r="C41" s="112" t="s">
        <v>507</v>
      </c>
      <c r="D41" s="110" t="s">
        <v>672</v>
      </c>
      <c r="E41" s="2"/>
      <c r="F41" s="3">
        <f t="shared" si="4"/>
        <v>1984.1696605800003</v>
      </c>
      <c r="G41" s="110" t="s">
        <v>68</v>
      </c>
      <c r="H41" s="110" t="s">
        <v>113</v>
      </c>
      <c r="I41" s="45" t="s">
        <v>1138</v>
      </c>
      <c r="J41" s="1" t="s">
        <v>827</v>
      </c>
      <c r="K41" s="6">
        <v>220463.29561999999</v>
      </c>
      <c r="L41" s="6">
        <v>220463.29561999999</v>
      </c>
      <c r="M41" s="1"/>
      <c r="N41" s="111" t="s">
        <v>677</v>
      </c>
      <c r="O41" s="1" t="s">
        <v>275</v>
      </c>
      <c r="P41" s="4">
        <v>0</v>
      </c>
      <c r="Q41" s="1" t="s">
        <v>275</v>
      </c>
      <c r="R41" s="4">
        <v>0</v>
      </c>
      <c r="S41" s="110" t="s">
        <v>111</v>
      </c>
      <c r="T41" s="110" t="s">
        <v>269</v>
      </c>
      <c r="U41" s="110" t="s">
        <v>270</v>
      </c>
      <c r="V41" s="110" t="s">
        <v>271</v>
      </c>
      <c r="W41" s="111" t="s">
        <v>797</v>
      </c>
      <c r="X41" s="111" t="s">
        <v>508</v>
      </c>
      <c r="Y41" s="111" t="s">
        <v>509</v>
      </c>
      <c r="Z41" s="111" t="s">
        <v>734</v>
      </c>
      <c r="AA41" s="110" t="s">
        <v>165</v>
      </c>
    </row>
    <row r="42" spans="1:28" ht="139.5" customHeight="1" x14ac:dyDescent="0.25">
      <c r="A42" s="1">
        <v>36</v>
      </c>
      <c r="B42" s="39" t="s">
        <v>616</v>
      </c>
      <c r="C42" s="39" t="s">
        <v>383</v>
      </c>
      <c r="D42" s="110" t="s">
        <v>679</v>
      </c>
      <c r="E42" s="43">
        <v>8</v>
      </c>
      <c r="F42" s="3">
        <f t="shared" si="4"/>
        <v>413.67564000000004</v>
      </c>
      <c r="G42" s="39" t="s">
        <v>135</v>
      </c>
      <c r="H42" s="39" t="s">
        <v>113</v>
      </c>
      <c r="I42" s="110" t="s">
        <v>1149</v>
      </c>
      <c r="J42" s="39" t="s">
        <v>441</v>
      </c>
      <c r="K42" s="6">
        <v>45963.96</v>
      </c>
      <c r="L42" s="6">
        <v>45963.96</v>
      </c>
      <c r="M42" s="6">
        <v>0</v>
      </c>
      <c r="N42" s="39" t="s">
        <v>140</v>
      </c>
      <c r="O42" s="111" t="s">
        <v>380</v>
      </c>
      <c r="P42" s="6">
        <v>0</v>
      </c>
      <c r="Q42" s="111" t="s">
        <v>377</v>
      </c>
      <c r="R42" s="6">
        <v>0</v>
      </c>
      <c r="S42" s="1" t="s">
        <v>133</v>
      </c>
      <c r="T42" s="110" t="s">
        <v>269</v>
      </c>
      <c r="U42" s="110" t="s">
        <v>270</v>
      </c>
      <c r="V42" s="110" t="s">
        <v>271</v>
      </c>
      <c r="W42" s="111" t="s">
        <v>797</v>
      </c>
      <c r="X42" s="111" t="s">
        <v>160</v>
      </c>
      <c r="Y42" s="111" t="s">
        <v>382</v>
      </c>
      <c r="Z42" s="111" t="s">
        <v>632</v>
      </c>
      <c r="AA42" s="110" t="s">
        <v>165</v>
      </c>
    </row>
    <row r="43" spans="1:28" ht="114.75" customHeight="1" x14ac:dyDescent="0.25">
      <c r="A43" s="1">
        <v>37</v>
      </c>
      <c r="B43" s="111" t="s">
        <v>390</v>
      </c>
      <c r="C43" s="111" t="s">
        <v>283</v>
      </c>
      <c r="D43" s="111" t="s">
        <v>217</v>
      </c>
      <c r="E43" s="46"/>
      <c r="F43" s="3">
        <f t="shared" si="4"/>
        <v>949.47856200000012</v>
      </c>
      <c r="G43" s="111" t="s">
        <v>39</v>
      </c>
      <c r="H43" s="111" t="s">
        <v>116</v>
      </c>
      <c r="I43" s="110" t="s">
        <v>1102</v>
      </c>
      <c r="J43" s="1" t="s">
        <v>130</v>
      </c>
      <c r="K43" s="4">
        <v>105497.618</v>
      </c>
      <c r="L43" s="4">
        <v>105497.618</v>
      </c>
      <c r="M43" s="4"/>
      <c r="N43" s="111" t="s">
        <v>138</v>
      </c>
      <c r="O43" s="1" t="s">
        <v>275</v>
      </c>
      <c r="P43" s="4">
        <v>0</v>
      </c>
      <c r="Q43" s="4">
        <v>0</v>
      </c>
      <c r="R43" s="1" t="s">
        <v>275</v>
      </c>
      <c r="S43" s="110" t="s">
        <v>111</v>
      </c>
      <c r="T43" s="111" t="s">
        <v>288</v>
      </c>
      <c r="U43" s="110" t="s">
        <v>270</v>
      </c>
      <c r="V43" s="111" t="s">
        <v>271</v>
      </c>
      <c r="W43" s="111" t="s">
        <v>790</v>
      </c>
      <c r="X43" s="47" t="s">
        <v>193</v>
      </c>
      <c r="Y43" s="111" t="s">
        <v>268</v>
      </c>
      <c r="Z43" s="111" t="s">
        <v>734</v>
      </c>
      <c r="AA43" s="110" t="s">
        <v>165</v>
      </c>
    </row>
    <row r="44" spans="1:28" ht="112.5" customHeight="1" x14ac:dyDescent="0.25">
      <c r="A44" s="1">
        <v>38</v>
      </c>
      <c r="B44" s="111" t="s">
        <v>216</v>
      </c>
      <c r="C44" s="110" t="s">
        <v>349</v>
      </c>
      <c r="D44" s="111" t="s">
        <v>161</v>
      </c>
      <c r="E44" s="46"/>
      <c r="F44" s="3">
        <f t="shared" si="4"/>
        <v>270.00000000000006</v>
      </c>
      <c r="G44" s="111" t="s">
        <v>367</v>
      </c>
      <c r="H44" s="111" t="s">
        <v>113</v>
      </c>
      <c r="I44" s="110" t="s">
        <v>1060</v>
      </c>
      <c r="J44" s="1" t="s">
        <v>441</v>
      </c>
      <c r="K44" s="4">
        <v>30000</v>
      </c>
      <c r="L44" s="4">
        <v>0</v>
      </c>
      <c r="M44" s="4">
        <v>30000</v>
      </c>
      <c r="N44" s="111" t="s">
        <v>431</v>
      </c>
      <c r="O44" s="4">
        <v>0</v>
      </c>
      <c r="P44" s="1" t="s">
        <v>275</v>
      </c>
      <c r="Q44" s="4">
        <v>0</v>
      </c>
      <c r="R44" s="1" t="s">
        <v>275</v>
      </c>
      <c r="S44" s="1" t="s">
        <v>133</v>
      </c>
      <c r="T44" s="110" t="s">
        <v>269</v>
      </c>
      <c r="U44" s="110" t="s">
        <v>270</v>
      </c>
      <c r="V44" s="110" t="s">
        <v>271</v>
      </c>
      <c r="W44" s="111" t="s">
        <v>796</v>
      </c>
      <c r="X44" s="111" t="s">
        <v>195</v>
      </c>
      <c r="Y44" s="111"/>
      <c r="Z44" s="166" t="s">
        <v>165</v>
      </c>
      <c r="AA44" s="176"/>
    </row>
    <row r="45" spans="1:28" s="10" customFormat="1" ht="110.25" customHeight="1" x14ac:dyDescent="0.2">
      <c r="A45" s="1">
        <v>39</v>
      </c>
      <c r="B45" s="110" t="s">
        <v>244</v>
      </c>
      <c r="C45" s="110" t="s">
        <v>729</v>
      </c>
      <c r="D45" s="110" t="s">
        <v>246</v>
      </c>
      <c r="E45" s="110"/>
      <c r="F45" s="3">
        <f t="shared" si="4"/>
        <v>146.39806800000002</v>
      </c>
      <c r="G45" s="111" t="s">
        <v>68</v>
      </c>
      <c r="H45" s="110" t="s">
        <v>607</v>
      </c>
      <c r="I45" s="110" t="s">
        <v>1061</v>
      </c>
      <c r="J45" s="110" t="s">
        <v>125</v>
      </c>
      <c r="K45" s="6">
        <v>16266.451999999999</v>
      </c>
      <c r="L45" s="6">
        <v>0</v>
      </c>
      <c r="M45" s="6">
        <v>0</v>
      </c>
      <c r="N45" s="110" t="s">
        <v>396</v>
      </c>
      <c r="O45" s="111" t="s">
        <v>380</v>
      </c>
      <c r="P45" s="6">
        <v>0</v>
      </c>
      <c r="Q45" s="111" t="s">
        <v>377</v>
      </c>
      <c r="R45" s="6">
        <v>0</v>
      </c>
      <c r="S45" s="1" t="s">
        <v>133</v>
      </c>
      <c r="T45" s="110" t="s">
        <v>269</v>
      </c>
      <c r="U45" s="110" t="s">
        <v>270</v>
      </c>
      <c r="V45" s="110" t="s">
        <v>271</v>
      </c>
      <c r="W45" s="111" t="s">
        <v>797</v>
      </c>
      <c r="X45" s="110" t="s">
        <v>245</v>
      </c>
      <c r="Y45" s="110"/>
      <c r="Z45" s="166" t="s">
        <v>165</v>
      </c>
      <c r="AA45" s="176"/>
    </row>
    <row r="46" spans="1:28" ht="82.5" customHeight="1" x14ac:dyDescent="0.25">
      <c r="A46" s="1">
        <v>40</v>
      </c>
      <c r="B46" s="111" t="s">
        <v>799</v>
      </c>
      <c r="C46" s="41" t="s">
        <v>911</v>
      </c>
      <c r="D46" s="110"/>
      <c r="E46" s="46"/>
      <c r="F46" s="3">
        <f t="shared" ref="F46" si="5">K46*0.9%</f>
        <v>53.729550000000003</v>
      </c>
      <c r="G46" s="111" t="s">
        <v>800</v>
      </c>
      <c r="H46" s="111" t="s">
        <v>116</v>
      </c>
      <c r="I46" s="45" t="s">
        <v>1059</v>
      </c>
      <c r="J46" s="1" t="s">
        <v>125</v>
      </c>
      <c r="K46" s="4">
        <v>5969.95</v>
      </c>
      <c r="L46" s="4">
        <v>5969.95</v>
      </c>
      <c r="M46" s="4">
        <v>0</v>
      </c>
      <c r="N46" s="111" t="s">
        <v>138</v>
      </c>
      <c r="O46" s="1" t="s">
        <v>275</v>
      </c>
      <c r="P46" s="4">
        <v>0</v>
      </c>
      <c r="Q46" s="1" t="s">
        <v>275</v>
      </c>
      <c r="R46" s="4">
        <v>0</v>
      </c>
      <c r="S46" s="110" t="s">
        <v>111</v>
      </c>
      <c r="T46" s="110" t="s">
        <v>269</v>
      </c>
      <c r="U46" s="110" t="s">
        <v>270</v>
      </c>
      <c r="V46" s="110" t="s">
        <v>271</v>
      </c>
      <c r="W46" s="111" t="s">
        <v>309</v>
      </c>
      <c r="X46" s="111"/>
      <c r="Y46" s="110" t="s">
        <v>910</v>
      </c>
      <c r="Z46" s="125" t="s">
        <v>734</v>
      </c>
      <c r="AA46" s="126"/>
    </row>
    <row r="47" spans="1:28" ht="143.25" customHeight="1" x14ac:dyDescent="0.25">
      <c r="A47" s="1">
        <v>41</v>
      </c>
      <c r="B47" s="110" t="s">
        <v>1002</v>
      </c>
      <c r="C47" s="110" t="s">
        <v>42</v>
      </c>
      <c r="D47" s="110" t="s">
        <v>737</v>
      </c>
      <c r="E47" s="1">
        <v>21</v>
      </c>
      <c r="F47" s="3">
        <f t="shared" ref="F47" si="6">K47*0.9%</f>
        <v>4027.7057400000003</v>
      </c>
      <c r="G47" s="111" t="s">
        <v>34</v>
      </c>
      <c r="H47" s="111" t="s">
        <v>116</v>
      </c>
      <c r="I47" s="111" t="s">
        <v>773</v>
      </c>
      <c r="J47" s="1" t="s">
        <v>958</v>
      </c>
      <c r="K47" s="38">
        <v>447522.86</v>
      </c>
      <c r="L47" s="25">
        <v>16.64</v>
      </c>
      <c r="M47" s="25">
        <v>354017.1</v>
      </c>
      <c r="N47" s="111" t="s">
        <v>45</v>
      </c>
      <c r="O47" s="111" t="s">
        <v>354</v>
      </c>
      <c r="P47" s="25" t="s">
        <v>355</v>
      </c>
      <c r="Q47" s="111" t="s">
        <v>263</v>
      </c>
      <c r="R47" s="25" t="s">
        <v>46</v>
      </c>
      <c r="S47" s="111" t="s">
        <v>111</v>
      </c>
      <c r="T47" s="111" t="s">
        <v>288</v>
      </c>
      <c r="U47" s="111" t="s">
        <v>271</v>
      </c>
      <c r="V47" s="111" t="s">
        <v>271</v>
      </c>
      <c r="W47" s="111" t="s">
        <v>627</v>
      </c>
      <c r="X47" s="110" t="s">
        <v>173</v>
      </c>
      <c r="Y47" s="110" t="s">
        <v>537</v>
      </c>
      <c r="Z47" s="111" t="s">
        <v>734</v>
      </c>
      <c r="AA47" s="110" t="s">
        <v>165</v>
      </c>
    </row>
    <row r="48" spans="1:28" s="10" customFormat="1" ht="121.5" customHeight="1" x14ac:dyDescent="0.2">
      <c r="A48" s="1">
        <v>42</v>
      </c>
      <c r="B48" s="110" t="s">
        <v>162</v>
      </c>
      <c r="C48" s="110" t="s">
        <v>395</v>
      </c>
      <c r="D48" s="110"/>
      <c r="E48" s="110"/>
      <c r="F48" s="3">
        <f t="shared" ref="F48" si="7">K48*0.9%</f>
        <v>271.74510000000004</v>
      </c>
      <c r="G48" s="111" t="s">
        <v>35</v>
      </c>
      <c r="H48" s="111" t="s">
        <v>607</v>
      </c>
      <c r="I48" s="111" t="s">
        <v>1136</v>
      </c>
      <c r="J48" s="1" t="s">
        <v>827</v>
      </c>
      <c r="K48" s="6">
        <f>27000+3193.9</f>
        <v>30193.9</v>
      </c>
      <c r="L48" s="6">
        <v>0</v>
      </c>
      <c r="M48" s="6">
        <v>30193.9</v>
      </c>
      <c r="N48" s="111" t="s">
        <v>215</v>
      </c>
      <c r="O48" s="111" t="s">
        <v>380</v>
      </c>
      <c r="P48" s="6">
        <v>0</v>
      </c>
      <c r="Q48" s="111" t="s">
        <v>377</v>
      </c>
      <c r="R48" s="6">
        <v>0</v>
      </c>
      <c r="S48" s="111" t="s">
        <v>111</v>
      </c>
      <c r="T48" s="111" t="s">
        <v>277</v>
      </c>
      <c r="U48" s="110" t="s">
        <v>270</v>
      </c>
      <c r="V48" s="110" t="s">
        <v>271</v>
      </c>
      <c r="W48" s="111" t="s">
        <v>353</v>
      </c>
      <c r="X48" s="24"/>
      <c r="Y48" s="24"/>
      <c r="Z48" s="117" t="s">
        <v>734</v>
      </c>
      <c r="AA48" s="117"/>
      <c r="AB48" s="9"/>
    </row>
    <row r="49" spans="1:27" s="57" customFormat="1" x14ac:dyDescent="0.25">
      <c r="A49" s="50"/>
      <c r="B49" s="51"/>
      <c r="C49" s="51"/>
      <c r="D49" s="51"/>
      <c r="E49" s="52">
        <f>SUM(E6:E48)</f>
        <v>204</v>
      </c>
      <c r="F49" s="52">
        <f>SUM(F6:F48)</f>
        <v>54173.537098109999</v>
      </c>
      <c r="G49" s="54"/>
      <c r="H49" s="55"/>
      <c r="I49" s="55"/>
      <c r="J49" s="56"/>
      <c r="K49" s="53">
        <f>SUM(K6:K48)</f>
        <v>6019281.8997900011</v>
      </c>
      <c r="L49" s="53">
        <f>SUM(L6:L48)</f>
        <v>4545876.5286199991</v>
      </c>
      <c r="M49" s="53">
        <f>SUM(M6:M48)</f>
        <v>931411</v>
      </c>
      <c r="N49" s="51"/>
      <c r="O49" s="51"/>
      <c r="P49" s="51"/>
      <c r="Q49" s="51"/>
      <c r="R49" s="51"/>
      <c r="S49" s="51"/>
      <c r="T49" s="51"/>
      <c r="U49" s="51"/>
      <c r="V49" s="51"/>
      <c r="W49" s="51"/>
      <c r="X49" s="51"/>
      <c r="Y49" s="51"/>
      <c r="Z49" s="51"/>
      <c r="AA49" s="51"/>
    </row>
  </sheetData>
  <autoFilter ref="A5:Y49" xr:uid="{00000000-0009-0000-0000-000001000000}"/>
  <mergeCells count="44">
    <mergeCell ref="Z17:AA17"/>
    <mergeCell ref="Z18:AA18"/>
    <mergeCell ref="Z23:AA23"/>
    <mergeCell ref="Z38:AA38"/>
    <mergeCell ref="Z48:AA48"/>
    <mergeCell ref="Z33:AA33"/>
    <mergeCell ref="Z11:AA11"/>
    <mergeCell ref="Z14:AA14"/>
    <mergeCell ref="Z16:AA16"/>
    <mergeCell ref="F2:F4"/>
    <mergeCell ref="A1:AA1"/>
    <mergeCell ref="O2:R2"/>
    <mergeCell ref="O3:P3"/>
    <mergeCell ref="Q3:R3"/>
    <mergeCell ref="S3:T3"/>
    <mergeCell ref="U3:U4"/>
    <mergeCell ref="G2:G4"/>
    <mergeCell ref="H2:H4"/>
    <mergeCell ref="I2:I4"/>
    <mergeCell ref="J2:J4"/>
    <mergeCell ref="K2:N3"/>
    <mergeCell ref="A2:A4"/>
    <mergeCell ref="Z2:Z4"/>
    <mergeCell ref="B2:B4"/>
    <mergeCell ref="C2:D3"/>
    <mergeCell ref="E2:E4"/>
    <mergeCell ref="V3:V4"/>
    <mergeCell ref="W2:W4"/>
    <mergeCell ref="X2:X4"/>
    <mergeCell ref="AA2:AA4"/>
    <mergeCell ref="S2:V2"/>
    <mergeCell ref="Y2:Y4"/>
    <mergeCell ref="Z46:AA46"/>
    <mergeCell ref="Z44:AA44"/>
    <mergeCell ref="Z45:AA45"/>
    <mergeCell ref="A39:AA39"/>
    <mergeCell ref="Z19:AA19"/>
    <mergeCell ref="Z20:AA20"/>
    <mergeCell ref="Z21:AA21"/>
    <mergeCell ref="Z22:AA22"/>
    <mergeCell ref="Z31:AA31"/>
    <mergeCell ref="Z28:AA28"/>
    <mergeCell ref="Z30:AA30"/>
    <mergeCell ref="Z29:AA29"/>
  </mergeCells>
  <dataValidations disablePrompts="1" count="1">
    <dataValidation showInputMessage="1" showErrorMessage="1" errorTitle="Input error" error="Value is not in list." promptTitle="Language" prompt="Русский" sqref="C26 C14:D14 C40:D40" xr:uid="{00000000-0002-0000-0100-000000000000}">
      <formula1>" "</formula1>
    </dataValidation>
  </dataValidations>
  <pageMargins left="0" right="0" top="0" bottom="0" header="0" footer="0"/>
  <pageSetup paperSize="9" scale="3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Лист3">
    <tabColor rgb="FFFFFF00"/>
    <pageSetUpPr fitToPage="1"/>
  </sheetPr>
  <dimension ref="A1:AE107"/>
  <sheetViews>
    <sheetView tabSelected="1" view="pageBreakPreview" zoomScale="70" zoomScaleNormal="100" zoomScaleSheetLayoutView="70" workbookViewId="0">
      <pane ySplit="4" topLeftCell="A102" activePane="bottomLeft" state="frozen"/>
      <selection pane="bottomLeft" sqref="A1:XFD1048576"/>
    </sheetView>
  </sheetViews>
  <sheetFormatPr defaultColWidth="9.140625" defaultRowHeight="15" x14ac:dyDescent="0.25"/>
  <cols>
    <col min="1" max="1" width="4.140625" style="34" customWidth="1"/>
    <col min="2" max="2" width="26.85546875" style="58" customWidth="1"/>
    <col min="3" max="3" width="19" style="34" customWidth="1"/>
    <col min="4" max="4" width="24.85546875" style="34" customWidth="1"/>
    <col min="5" max="5" width="11.28515625" style="34" customWidth="1"/>
    <col min="6" max="6" width="13" style="34" customWidth="1"/>
    <col min="7" max="7" width="16.7109375" style="34" customWidth="1"/>
    <col min="8" max="8" width="17.7109375" style="34" customWidth="1"/>
    <col min="9" max="9" width="15.85546875" style="34" customWidth="1"/>
    <col min="10" max="10" width="12.140625" style="34" customWidth="1"/>
    <col min="11" max="11" width="14" style="58" customWidth="1"/>
    <col min="12" max="12" width="13.7109375" style="58" customWidth="1"/>
    <col min="13" max="13" width="11.140625" style="34" customWidth="1"/>
    <col min="14" max="14" width="12.5703125" style="34" customWidth="1"/>
    <col min="15" max="15" width="11.5703125" style="34" customWidth="1"/>
    <col min="16" max="16" width="13.140625" style="34" customWidth="1"/>
    <col min="17" max="17" width="12.28515625" style="34" customWidth="1"/>
    <col min="18" max="18" width="12.5703125" style="34" customWidth="1"/>
    <col min="19" max="19" width="14.42578125" style="34" customWidth="1"/>
    <col min="20" max="20" width="15.85546875" style="34" customWidth="1"/>
    <col min="21" max="21" width="10.140625" style="34" customWidth="1"/>
    <col min="22" max="22" width="16.28515625" style="34" customWidth="1"/>
    <col min="23" max="23" width="19.28515625" style="34" customWidth="1"/>
    <col min="24" max="24" width="21.140625" style="58" customWidth="1"/>
    <col min="25" max="25" width="19.140625" style="34" customWidth="1"/>
    <col min="26" max="26" width="30.85546875" style="58" customWidth="1"/>
    <col min="27" max="27" width="11.5703125" style="34" hidden="1" customWidth="1"/>
    <col min="28" max="16384" width="9.140625" style="34"/>
  </cols>
  <sheetData>
    <row r="1" spans="1:27" s="33" customFormat="1" ht="18.75" customHeight="1" x14ac:dyDescent="0.2">
      <c r="A1" s="121" t="s">
        <v>118</v>
      </c>
      <c r="B1" s="121"/>
      <c r="C1" s="121"/>
      <c r="D1" s="121"/>
      <c r="E1" s="121"/>
      <c r="F1" s="121"/>
      <c r="G1" s="121"/>
      <c r="H1" s="121"/>
      <c r="I1" s="121"/>
      <c r="J1" s="121"/>
      <c r="K1" s="121"/>
      <c r="L1" s="121"/>
      <c r="M1" s="121"/>
      <c r="N1" s="121"/>
      <c r="O1" s="121"/>
      <c r="P1" s="121"/>
      <c r="Q1" s="121"/>
      <c r="R1" s="121"/>
      <c r="S1" s="121"/>
      <c r="T1" s="121"/>
      <c r="U1" s="121"/>
      <c r="V1" s="121"/>
      <c r="W1" s="121"/>
      <c r="X1" s="121"/>
      <c r="Y1" s="121"/>
      <c r="Z1" s="121"/>
    </row>
    <row r="2" spans="1:27" ht="15" customHeight="1" x14ac:dyDescent="0.25">
      <c r="A2" s="134" t="s">
        <v>0</v>
      </c>
      <c r="B2" s="134" t="s">
        <v>1</v>
      </c>
      <c r="C2" s="131" t="s">
        <v>2</v>
      </c>
      <c r="D2" s="133"/>
      <c r="E2" s="134" t="s">
        <v>3</v>
      </c>
      <c r="F2" s="134" t="s">
        <v>4</v>
      </c>
      <c r="G2" s="134" t="s">
        <v>5</v>
      </c>
      <c r="H2" s="134" t="s">
        <v>6</v>
      </c>
      <c r="I2" s="134" t="s">
        <v>30</v>
      </c>
      <c r="J2" s="144" t="s">
        <v>25</v>
      </c>
      <c r="K2" s="136" t="s">
        <v>7</v>
      </c>
      <c r="L2" s="140"/>
      <c r="M2" s="141"/>
      <c r="N2" s="131" t="s">
        <v>11</v>
      </c>
      <c r="O2" s="132"/>
      <c r="P2" s="132"/>
      <c r="Q2" s="133"/>
      <c r="R2" s="131" t="s">
        <v>12</v>
      </c>
      <c r="S2" s="132"/>
      <c r="T2" s="132"/>
      <c r="U2" s="133"/>
      <c r="V2" s="134" t="s">
        <v>28</v>
      </c>
      <c r="W2" s="134" t="s">
        <v>13</v>
      </c>
      <c r="X2" s="134" t="s">
        <v>14</v>
      </c>
      <c r="Y2" s="134" t="s">
        <v>15</v>
      </c>
      <c r="Z2" s="136" t="s">
        <v>29</v>
      </c>
    </row>
    <row r="3" spans="1:27" ht="33" customHeight="1" x14ac:dyDescent="0.25">
      <c r="A3" s="139"/>
      <c r="B3" s="139"/>
      <c r="C3" s="134" t="s">
        <v>8</v>
      </c>
      <c r="D3" s="134" t="s">
        <v>9</v>
      </c>
      <c r="E3" s="139"/>
      <c r="F3" s="139"/>
      <c r="G3" s="139"/>
      <c r="H3" s="139"/>
      <c r="I3" s="139"/>
      <c r="J3" s="145"/>
      <c r="K3" s="138"/>
      <c r="L3" s="142"/>
      <c r="M3" s="143"/>
      <c r="N3" s="131" t="s">
        <v>16</v>
      </c>
      <c r="O3" s="133"/>
      <c r="P3" s="131" t="s">
        <v>17</v>
      </c>
      <c r="Q3" s="133"/>
      <c r="R3" s="131" t="s">
        <v>18</v>
      </c>
      <c r="S3" s="133"/>
      <c r="T3" s="134" t="s">
        <v>19</v>
      </c>
      <c r="U3" s="134" t="s">
        <v>20</v>
      </c>
      <c r="V3" s="139"/>
      <c r="W3" s="139"/>
      <c r="X3" s="139"/>
      <c r="Y3" s="139"/>
      <c r="Z3" s="137"/>
    </row>
    <row r="4" spans="1:27" ht="90" x14ac:dyDescent="0.25">
      <c r="A4" s="135"/>
      <c r="B4" s="135"/>
      <c r="C4" s="135"/>
      <c r="D4" s="135"/>
      <c r="E4" s="135"/>
      <c r="F4" s="135"/>
      <c r="G4" s="135"/>
      <c r="H4" s="135"/>
      <c r="I4" s="135"/>
      <c r="J4" s="146"/>
      <c r="K4" s="109" t="s">
        <v>26</v>
      </c>
      <c r="L4" s="109" t="s">
        <v>27</v>
      </c>
      <c r="M4" s="109" t="s">
        <v>10</v>
      </c>
      <c r="N4" s="109" t="s">
        <v>21</v>
      </c>
      <c r="O4" s="109" t="s">
        <v>22</v>
      </c>
      <c r="P4" s="109" t="s">
        <v>21</v>
      </c>
      <c r="Q4" s="109" t="s">
        <v>22</v>
      </c>
      <c r="R4" s="109" t="s">
        <v>23</v>
      </c>
      <c r="S4" s="109" t="s">
        <v>24</v>
      </c>
      <c r="T4" s="135"/>
      <c r="U4" s="135"/>
      <c r="V4" s="135"/>
      <c r="W4" s="135"/>
      <c r="X4" s="135"/>
      <c r="Y4" s="135"/>
      <c r="Z4" s="138"/>
      <c r="AA4" s="57"/>
    </row>
    <row r="5" spans="1:27" x14ac:dyDescent="0.25">
      <c r="A5" s="35">
        <v>1</v>
      </c>
      <c r="B5" s="35">
        <v>2</v>
      </c>
      <c r="C5" s="109">
        <v>3</v>
      </c>
      <c r="D5" s="109">
        <v>4</v>
      </c>
      <c r="E5" s="35">
        <v>5</v>
      </c>
      <c r="F5" s="35">
        <v>6</v>
      </c>
      <c r="G5" s="109">
        <v>7</v>
      </c>
      <c r="H5" s="109">
        <v>8</v>
      </c>
      <c r="I5" s="35">
        <v>9</v>
      </c>
      <c r="J5" s="35">
        <v>10</v>
      </c>
      <c r="K5" s="109">
        <v>11</v>
      </c>
      <c r="L5" s="109">
        <v>12</v>
      </c>
      <c r="M5" s="35">
        <v>13</v>
      </c>
      <c r="N5" s="109">
        <v>14</v>
      </c>
      <c r="O5" s="109">
        <v>15</v>
      </c>
      <c r="P5" s="35">
        <v>16</v>
      </c>
      <c r="Q5" s="35">
        <v>17</v>
      </c>
      <c r="R5" s="109">
        <v>18</v>
      </c>
      <c r="S5" s="109">
        <v>19</v>
      </c>
      <c r="T5" s="35">
        <v>20</v>
      </c>
      <c r="U5" s="35">
        <v>21</v>
      </c>
      <c r="V5" s="109">
        <v>22</v>
      </c>
      <c r="W5" s="109">
        <v>23</v>
      </c>
      <c r="X5" s="35">
        <v>24</v>
      </c>
      <c r="Y5" s="35">
        <v>25</v>
      </c>
      <c r="Z5" s="115">
        <v>26</v>
      </c>
      <c r="AA5" s="57"/>
    </row>
    <row r="6" spans="1:27" ht="78.75" customHeight="1" x14ac:dyDescent="0.25">
      <c r="A6" s="1">
        <v>1</v>
      </c>
      <c r="B6" s="110" t="s">
        <v>55</v>
      </c>
      <c r="C6" s="111" t="s">
        <v>286</v>
      </c>
      <c r="D6" s="110" t="s">
        <v>287</v>
      </c>
      <c r="E6" s="1">
        <v>4</v>
      </c>
      <c r="F6" s="3">
        <f t="shared" ref="F6:F24" si="0">K6*0.9%</f>
        <v>99.000000000000014</v>
      </c>
      <c r="G6" s="111" t="s">
        <v>442</v>
      </c>
      <c r="H6" s="111" t="s">
        <v>112</v>
      </c>
      <c r="I6" s="111" t="s">
        <v>155</v>
      </c>
      <c r="J6" s="1" t="s">
        <v>59</v>
      </c>
      <c r="K6" s="64">
        <f>L6+O6</f>
        <v>11000</v>
      </c>
      <c r="L6" s="64">
        <v>4400</v>
      </c>
      <c r="M6" s="111" t="s">
        <v>52</v>
      </c>
      <c r="N6" s="111" t="s">
        <v>443</v>
      </c>
      <c r="O6" s="25">
        <v>6600</v>
      </c>
      <c r="P6" s="111" t="s">
        <v>626</v>
      </c>
      <c r="Q6" s="111" t="s">
        <v>264</v>
      </c>
      <c r="R6" s="111" t="s">
        <v>111</v>
      </c>
      <c r="S6" s="111" t="s">
        <v>288</v>
      </c>
      <c r="T6" s="111" t="s">
        <v>271</v>
      </c>
      <c r="U6" s="111" t="s">
        <v>271</v>
      </c>
      <c r="V6" s="111" t="s">
        <v>290</v>
      </c>
      <c r="W6" s="110" t="s">
        <v>292</v>
      </c>
      <c r="X6" s="111" t="s">
        <v>291</v>
      </c>
      <c r="Y6" s="111" t="s">
        <v>295</v>
      </c>
      <c r="Z6" s="111" t="s">
        <v>1069</v>
      </c>
      <c r="AA6" s="65"/>
    </row>
    <row r="7" spans="1:27" ht="81.75" customHeight="1" x14ac:dyDescent="0.25">
      <c r="A7" s="1">
        <v>2</v>
      </c>
      <c r="B7" s="110" t="s">
        <v>56</v>
      </c>
      <c r="C7" s="111" t="s">
        <v>357</v>
      </c>
      <c r="D7" s="110"/>
      <c r="E7" s="1">
        <v>4</v>
      </c>
      <c r="F7" s="3">
        <f t="shared" si="0"/>
        <v>54.000000000000007</v>
      </c>
      <c r="G7" s="111" t="s">
        <v>442</v>
      </c>
      <c r="H7" s="111" t="s">
        <v>112</v>
      </c>
      <c r="I7" s="111" t="s">
        <v>155</v>
      </c>
      <c r="J7" s="1" t="s">
        <v>59</v>
      </c>
      <c r="K7" s="64">
        <f>L7+O7</f>
        <v>6000</v>
      </c>
      <c r="L7" s="64">
        <v>2400</v>
      </c>
      <c r="M7" s="111" t="s">
        <v>52</v>
      </c>
      <c r="N7" s="111" t="s">
        <v>443</v>
      </c>
      <c r="O7" s="25">
        <v>3600</v>
      </c>
      <c r="P7" s="111" t="s">
        <v>626</v>
      </c>
      <c r="Q7" s="111" t="s">
        <v>264</v>
      </c>
      <c r="R7" s="111" t="s">
        <v>111</v>
      </c>
      <c r="S7" s="111" t="s">
        <v>288</v>
      </c>
      <c r="T7" s="111" t="s">
        <v>271</v>
      </c>
      <c r="U7" s="111" t="s">
        <v>271</v>
      </c>
      <c r="V7" s="111" t="s">
        <v>290</v>
      </c>
      <c r="W7" s="110" t="s">
        <v>296</v>
      </c>
      <c r="X7" s="111" t="s">
        <v>291</v>
      </c>
      <c r="Y7" s="111" t="s">
        <v>295</v>
      </c>
      <c r="Z7" s="111" t="s">
        <v>1069</v>
      </c>
      <c r="AA7" s="65"/>
    </row>
    <row r="8" spans="1:27" ht="96" customHeight="1" x14ac:dyDescent="0.25">
      <c r="A8" s="1">
        <v>3</v>
      </c>
      <c r="B8" s="110" t="s">
        <v>306</v>
      </c>
      <c r="C8" s="111" t="s">
        <v>293</v>
      </c>
      <c r="D8" s="110" t="s">
        <v>294</v>
      </c>
      <c r="E8" s="1">
        <v>5</v>
      </c>
      <c r="F8" s="3">
        <f t="shared" si="0"/>
        <v>90.000000000000014</v>
      </c>
      <c r="G8" s="111" t="s">
        <v>442</v>
      </c>
      <c r="H8" s="111" t="s">
        <v>112</v>
      </c>
      <c r="I8" s="111" t="s">
        <v>155</v>
      </c>
      <c r="J8" s="1" t="s">
        <v>59</v>
      </c>
      <c r="K8" s="64">
        <f>L8+O8</f>
        <v>10000</v>
      </c>
      <c r="L8" s="64">
        <v>4000</v>
      </c>
      <c r="M8" s="111" t="s">
        <v>52</v>
      </c>
      <c r="N8" s="111" t="s">
        <v>443</v>
      </c>
      <c r="O8" s="25">
        <v>6000</v>
      </c>
      <c r="P8" s="111" t="s">
        <v>626</v>
      </c>
      <c r="Q8" s="111" t="s">
        <v>264</v>
      </c>
      <c r="R8" s="111" t="s">
        <v>111</v>
      </c>
      <c r="S8" s="111" t="s">
        <v>275</v>
      </c>
      <c r="T8" s="111" t="s">
        <v>271</v>
      </c>
      <c r="U8" s="111" t="s">
        <v>271</v>
      </c>
      <c r="V8" s="111" t="s">
        <v>290</v>
      </c>
      <c r="W8" s="110" t="s">
        <v>297</v>
      </c>
      <c r="X8" s="111" t="s">
        <v>291</v>
      </c>
      <c r="Y8" s="111" t="s">
        <v>295</v>
      </c>
      <c r="Z8" s="111" t="s">
        <v>1069</v>
      </c>
      <c r="AA8" s="65"/>
    </row>
    <row r="9" spans="1:27" ht="86.25" customHeight="1" x14ac:dyDescent="0.25">
      <c r="A9" s="1">
        <v>4</v>
      </c>
      <c r="B9" s="110" t="s">
        <v>57</v>
      </c>
      <c r="C9" s="110" t="s">
        <v>298</v>
      </c>
      <c r="D9" s="110" t="s">
        <v>287</v>
      </c>
      <c r="E9" s="1">
        <v>5</v>
      </c>
      <c r="F9" s="3">
        <f t="shared" si="0"/>
        <v>179.10000000000002</v>
      </c>
      <c r="G9" s="111" t="s">
        <v>58</v>
      </c>
      <c r="H9" s="111" t="s">
        <v>112</v>
      </c>
      <c r="I9" s="111" t="s">
        <v>155</v>
      </c>
      <c r="J9" s="1" t="s">
        <v>59</v>
      </c>
      <c r="K9" s="64">
        <f>L9+O9</f>
        <v>19900</v>
      </c>
      <c r="L9" s="64">
        <v>7960</v>
      </c>
      <c r="M9" s="111" t="s">
        <v>52</v>
      </c>
      <c r="N9" s="111" t="s">
        <v>443</v>
      </c>
      <c r="O9" s="25">
        <v>11940</v>
      </c>
      <c r="P9" s="111" t="s">
        <v>626</v>
      </c>
      <c r="Q9" s="111" t="s">
        <v>264</v>
      </c>
      <c r="R9" s="111" t="s">
        <v>111</v>
      </c>
      <c r="S9" s="111" t="s">
        <v>275</v>
      </c>
      <c r="T9" s="111" t="s">
        <v>271</v>
      </c>
      <c r="U9" s="111" t="s">
        <v>271</v>
      </c>
      <c r="V9" s="111" t="s">
        <v>290</v>
      </c>
      <c r="W9" s="110" t="s">
        <v>299</v>
      </c>
      <c r="X9" s="111" t="s">
        <v>291</v>
      </c>
      <c r="Y9" s="111" t="s">
        <v>295</v>
      </c>
      <c r="Z9" s="111" t="s">
        <v>1069</v>
      </c>
      <c r="AA9" s="65"/>
    </row>
    <row r="10" spans="1:27" ht="99" customHeight="1" x14ac:dyDescent="0.25">
      <c r="A10" s="1">
        <v>5</v>
      </c>
      <c r="B10" s="110" t="s">
        <v>307</v>
      </c>
      <c r="C10" s="111" t="s">
        <v>300</v>
      </c>
      <c r="D10" s="111" t="s">
        <v>301</v>
      </c>
      <c r="E10" s="1">
        <v>2</v>
      </c>
      <c r="F10" s="3">
        <f t="shared" si="0"/>
        <v>27.900000000000002</v>
      </c>
      <c r="G10" s="111" t="s">
        <v>58</v>
      </c>
      <c r="H10" s="111" t="s">
        <v>112</v>
      </c>
      <c r="I10" s="111" t="s">
        <v>155</v>
      </c>
      <c r="J10" s="1" t="s">
        <v>59</v>
      </c>
      <c r="K10" s="64">
        <f>L10+O10</f>
        <v>3100</v>
      </c>
      <c r="L10" s="64">
        <v>1240</v>
      </c>
      <c r="M10" s="111" t="s">
        <v>52</v>
      </c>
      <c r="N10" s="111" t="s">
        <v>443</v>
      </c>
      <c r="O10" s="25">
        <v>1860</v>
      </c>
      <c r="P10" s="111" t="s">
        <v>626</v>
      </c>
      <c r="Q10" s="111" t="s">
        <v>264</v>
      </c>
      <c r="R10" s="111" t="s">
        <v>111</v>
      </c>
      <c r="S10" s="111" t="s">
        <v>288</v>
      </c>
      <c r="T10" s="111" t="s">
        <v>271</v>
      </c>
      <c r="U10" s="111" t="s">
        <v>271</v>
      </c>
      <c r="V10" s="111" t="s">
        <v>290</v>
      </c>
      <c r="W10" s="110" t="s">
        <v>302</v>
      </c>
      <c r="X10" s="111" t="s">
        <v>291</v>
      </c>
      <c r="Y10" s="111" t="s">
        <v>295</v>
      </c>
      <c r="Z10" s="111" t="s">
        <v>1069</v>
      </c>
      <c r="AA10" s="65"/>
    </row>
    <row r="11" spans="1:27" ht="95.25" customHeight="1" x14ac:dyDescent="0.25">
      <c r="A11" s="1">
        <v>6</v>
      </c>
      <c r="B11" s="110" t="s">
        <v>439</v>
      </c>
      <c r="C11" s="110" t="s">
        <v>303</v>
      </c>
      <c r="D11" s="110" t="s">
        <v>304</v>
      </c>
      <c r="E11" s="1">
        <v>1</v>
      </c>
      <c r="F11" s="3">
        <f t="shared" si="0"/>
        <v>45.000000000000007</v>
      </c>
      <c r="G11" s="111" t="s">
        <v>43</v>
      </c>
      <c r="H11" s="111" t="s">
        <v>112</v>
      </c>
      <c r="I11" s="111" t="s">
        <v>155</v>
      </c>
      <c r="J11" s="1" t="s">
        <v>214</v>
      </c>
      <c r="K11" s="64">
        <v>5000</v>
      </c>
      <c r="L11" s="64">
        <v>5000</v>
      </c>
      <c r="M11" s="111" t="s">
        <v>52</v>
      </c>
      <c r="N11" s="111" t="s">
        <v>275</v>
      </c>
      <c r="O11" s="25">
        <v>0</v>
      </c>
      <c r="P11" s="111" t="s">
        <v>626</v>
      </c>
      <c r="Q11" s="111" t="s">
        <v>264</v>
      </c>
      <c r="R11" s="111" t="s">
        <v>111</v>
      </c>
      <c r="S11" s="111" t="s">
        <v>288</v>
      </c>
      <c r="T11" s="111" t="s">
        <v>271</v>
      </c>
      <c r="U11" s="111" t="s">
        <v>271</v>
      </c>
      <c r="V11" s="111" t="s">
        <v>310</v>
      </c>
      <c r="W11" s="110" t="s">
        <v>444</v>
      </c>
      <c r="X11" s="111" t="s">
        <v>445</v>
      </c>
      <c r="Y11" s="111" t="s">
        <v>305</v>
      </c>
      <c r="Z11" s="111" t="s">
        <v>1069</v>
      </c>
      <c r="AA11" s="65"/>
    </row>
    <row r="12" spans="1:27" ht="72" customHeight="1" x14ac:dyDescent="0.25">
      <c r="A12" s="1">
        <v>7</v>
      </c>
      <c r="B12" s="110" t="s">
        <v>446</v>
      </c>
      <c r="C12" s="113" t="s">
        <v>69</v>
      </c>
      <c r="D12" s="46"/>
      <c r="E12" s="111">
        <v>3</v>
      </c>
      <c r="F12" s="15">
        <f t="shared" si="0"/>
        <v>90.000000000000014</v>
      </c>
      <c r="G12" s="113" t="s">
        <v>254</v>
      </c>
      <c r="H12" s="110" t="s">
        <v>114</v>
      </c>
      <c r="I12" s="111" t="s">
        <v>155</v>
      </c>
      <c r="J12" s="1" t="s">
        <v>59</v>
      </c>
      <c r="K12" s="4">
        <v>10000</v>
      </c>
      <c r="L12" s="4">
        <v>10000</v>
      </c>
      <c r="M12" s="110" t="s">
        <v>52</v>
      </c>
      <c r="N12" s="111" t="s">
        <v>275</v>
      </c>
      <c r="O12" s="25">
        <v>0</v>
      </c>
      <c r="P12" s="111" t="s">
        <v>626</v>
      </c>
      <c r="Q12" s="111" t="s">
        <v>264</v>
      </c>
      <c r="R12" s="1" t="s">
        <v>111</v>
      </c>
      <c r="S12" s="111" t="s">
        <v>275</v>
      </c>
      <c r="T12" s="111" t="s">
        <v>271</v>
      </c>
      <c r="U12" s="111" t="s">
        <v>271</v>
      </c>
      <c r="V12" s="113" t="s">
        <v>311</v>
      </c>
      <c r="W12" s="110"/>
      <c r="X12" s="111" t="s">
        <v>364</v>
      </c>
      <c r="Y12" s="111" t="s">
        <v>312</v>
      </c>
      <c r="Z12" s="111" t="s">
        <v>1069</v>
      </c>
      <c r="AA12" s="65"/>
    </row>
    <row r="13" spans="1:27" ht="78.75" customHeight="1" x14ac:dyDescent="0.25">
      <c r="A13" s="1">
        <v>8</v>
      </c>
      <c r="B13" s="111" t="s">
        <v>313</v>
      </c>
      <c r="C13" s="111" t="s">
        <v>314</v>
      </c>
      <c r="D13" s="46"/>
      <c r="E13" s="111">
        <v>26</v>
      </c>
      <c r="F13" s="15">
        <f t="shared" si="0"/>
        <v>1080.0000000000002</v>
      </c>
      <c r="G13" s="111" t="s">
        <v>34</v>
      </c>
      <c r="H13" s="110" t="s">
        <v>112</v>
      </c>
      <c r="I13" s="111" t="s">
        <v>155</v>
      </c>
      <c r="J13" s="1" t="s">
        <v>59</v>
      </c>
      <c r="K13" s="4">
        <v>120000</v>
      </c>
      <c r="L13" s="4">
        <v>120000</v>
      </c>
      <c r="M13" s="110" t="s">
        <v>52</v>
      </c>
      <c r="N13" s="111" t="s">
        <v>275</v>
      </c>
      <c r="O13" s="25">
        <v>0</v>
      </c>
      <c r="P13" s="111" t="s">
        <v>626</v>
      </c>
      <c r="Q13" s="111" t="s">
        <v>264</v>
      </c>
      <c r="R13" s="1" t="s">
        <v>111</v>
      </c>
      <c r="S13" s="111" t="s">
        <v>275</v>
      </c>
      <c r="T13" s="111" t="s">
        <v>271</v>
      </c>
      <c r="U13" s="111" t="s">
        <v>271</v>
      </c>
      <c r="V13" s="110" t="s">
        <v>316</v>
      </c>
      <c r="W13" s="110" t="s">
        <v>317</v>
      </c>
      <c r="X13" s="111" t="s">
        <v>204</v>
      </c>
      <c r="Y13" s="111" t="s">
        <v>315</v>
      </c>
      <c r="Z13" s="111" t="s">
        <v>1069</v>
      </c>
      <c r="AA13" s="65"/>
    </row>
    <row r="14" spans="1:27" ht="90.75" customHeight="1" x14ac:dyDescent="0.25">
      <c r="A14" s="1">
        <v>9</v>
      </c>
      <c r="B14" s="112" t="s">
        <v>321</v>
      </c>
      <c r="C14" s="112" t="s">
        <v>319</v>
      </c>
      <c r="D14" s="111" t="s">
        <v>447</v>
      </c>
      <c r="E14" s="111">
        <v>6</v>
      </c>
      <c r="F14" s="15">
        <f t="shared" si="0"/>
        <v>27.000000000000004</v>
      </c>
      <c r="G14" s="112" t="s">
        <v>34</v>
      </c>
      <c r="H14" s="110" t="s">
        <v>117</v>
      </c>
      <c r="I14" s="110" t="s">
        <v>64</v>
      </c>
      <c r="J14" s="1">
        <v>2021</v>
      </c>
      <c r="K14" s="4">
        <v>3000</v>
      </c>
      <c r="L14" s="4">
        <v>3000</v>
      </c>
      <c r="M14" s="110" t="s">
        <v>52</v>
      </c>
      <c r="N14" s="111" t="s">
        <v>275</v>
      </c>
      <c r="O14" s="25">
        <v>0</v>
      </c>
      <c r="P14" s="111" t="s">
        <v>626</v>
      </c>
      <c r="Q14" s="111" t="s">
        <v>264</v>
      </c>
      <c r="R14" s="1" t="s">
        <v>111</v>
      </c>
      <c r="S14" s="111" t="s">
        <v>275</v>
      </c>
      <c r="T14" s="111" t="s">
        <v>271</v>
      </c>
      <c r="U14" s="111" t="s">
        <v>271</v>
      </c>
      <c r="V14" s="112" t="s">
        <v>322</v>
      </c>
      <c r="W14" s="110" t="s">
        <v>324</v>
      </c>
      <c r="X14" s="111" t="s">
        <v>323</v>
      </c>
      <c r="Y14" s="111" t="s">
        <v>325</v>
      </c>
      <c r="Z14" s="111" t="s">
        <v>1069</v>
      </c>
      <c r="AA14" s="65"/>
    </row>
    <row r="15" spans="1:27" ht="80.25" customHeight="1" x14ac:dyDescent="0.25">
      <c r="A15" s="1">
        <v>10</v>
      </c>
      <c r="B15" s="112" t="s">
        <v>326</v>
      </c>
      <c r="C15" s="110" t="s">
        <v>320</v>
      </c>
      <c r="D15" s="111" t="s">
        <v>327</v>
      </c>
      <c r="E15" s="111">
        <v>7</v>
      </c>
      <c r="F15" s="15">
        <f t="shared" si="0"/>
        <v>27.900000000000002</v>
      </c>
      <c r="G15" s="112" t="s">
        <v>34</v>
      </c>
      <c r="H15" s="110" t="s">
        <v>117</v>
      </c>
      <c r="I15" s="110" t="s">
        <v>64</v>
      </c>
      <c r="J15" s="1">
        <v>2021</v>
      </c>
      <c r="K15" s="4">
        <v>3100</v>
      </c>
      <c r="L15" s="4">
        <v>3100</v>
      </c>
      <c r="M15" s="110" t="s">
        <v>52</v>
      </c>
      <c r="N15" s="111" t="s">
        <v>275</v>
      </c>
      <c r="O15" s="25">
        <v>0</v>
      </c>
      <c r="P15" s="111" t="s">
        <v>626</v>
      </c>
      <c r="Q15" s="111" t="s">
        <v>264</v>
      </c>
      <c r="R15" s="1" t="s">
        <v>111</v>
      </c>
      <c r="S15" s="111" t="s">
        <v>275</v>
      </c>
      <c r="T15" s="111" t="s">
        <v>271</v>
      </c>
      <c r="U15" s="111" t="s">
        <v>271</v>
      </c>
      <c r="V15" s="112" t="s">
        <v>322</v>
      </c>
      <c r="W15" s="110" t="s">
        <v>328</v>
      </c>
      <c r="X15" s="111" t="s">
        <v>323</v>
      </c>
      <c r="Y15" s="111" t="s">
        <v>325</v>
      </c>
      <c r="Z15" s="111" t="s">
        <v>1069</v>
      </c>
      <c r="AA15" s="65"/>
    </row>
    <row r="16" spans="1:27" ht="87" customHeight="1" x14ac:dyDescent="0.25">
      <c r="A16" s="1">
        <v>11</v>
      </c>
      <c r="B16" s="112" t="s">
        <v>331</v>
      </c>
      <c r="C16" s="110" t="s">
        <v>330</v>
      </c>
      <c r="D16" s="111" t="s">
        <v>329</v>
      </c>
      <c r="E16" s="111">
        <v>1</v>
      </c>
      <c r="F16" s="15">
        <f t="shared" si="0"/>
        <v>1.35</v>
      </c>
      <c r="G16" s="112" t="s">
        <v>34</v>
      </c>
      <c r="H16" s="110" t="s">
        <v>117</v>
      </c>
      <c r="I16" s="110" t="s">
        <v>64</v>
      </c>
      <c r="J16" s="1" t="s">
        <v>86</v>
      </c>
      <c r="K16" s="4">
        <v>150</v>
      </c>
      <c r="L16" s="4">
        <v>150</v>
      </c>
      <c r="M16" s="110" t="s">
        <v>52</v>
      </c>
      <c r="N16" s="111" t="s">
        <v>275</v>
      </c>
      <c r="O16" s="25">
        <v>0</v>
      </c>
      <c r="P16" s="111" t="s">
        <v>626</v>
      </c>
      <c r="Q16" s="111" t="s">
        <v>264</v>
      </c>
      <c r="R16" s="1" t="s">
        <v>111</v>
      </c>
      <c r="S16" s="111" t="s">
        <v>275</v>
      </c>
      <c r="T16" s="111" t="s">
        <v>271</v>
      </c>
      <c r="U16" s="111" t="s">
        <v>271</v>
      </c>
      <c r="V16" s="112" t="s">
        <v>322</v>
      </c>
      <c r="W16" s="110" t="s">
        <v>332</v>
      </c>
      <c r="X16" s="111" t="s">
        <v>323</v>
      </c>
      <c r="Y16" s="111" t="s">
        <v>325</v>
      </c>
      <c r="Z16" s="111" t="s">
        <v>1069</v>
      </c>
      <c r="AA16" s="65"/>
    </row>
    <row r="17" spans="1:27" ht="81" customHeight="1" x14ac:dyDescent="0.25">
      <c r="A17" s="1">
        <v>12</v>
      </c>
      <c r="B17" s="112" t="s">
        <v>90</v>
      </c>
      <c r="C17" s="112" t="s">
        <v>99</v>
      </c>
      <c r="D17" s="111" t="s">
        <v>268</v>
      </c>
      <c r="E17" s="111">
        <v>3</v>
      </c>
      <c r="F17" s="15">
        <f t="shared" si="0"/>
        <v>5.7330000000000005</v>
      </c>
      <c r="G17" s="112" t="s">
        <v>230</v>
      </c>
      <c r="H17" s="110" t="s">
        <v>123</v>
      </c>
      <c r="I17" s="110" t="s">
        <v>64</v>
      </c>
      <c r="J17" s="1">
        <v>2021</v>
      </c>
      <c r="K17" s="5">
        <v>637</v>
      </c>
      <c r="L17" s="5">
        <v>637</v>
      </c>
      <c r="M17" s="110" t="s">
        <v>52</v>
      </c>
      <c r="N17" s="111" t="s">
        <v>275</v>
      </c>
      <c r="O17" s="25">
        <v>0</v>
      </c>
      <c r="P17" s="111" t="s">
        <v>275</v>
      </c>
      <c r="Q17" s="25">
        <v>0</v>
      </c>
      <c r="R17" s="1" t="s">
        <v>111</v>
      </c>
      <c r="S17" s="111" t="s">
        <v>288</v>
      </c>
      <c r="T17" s="111" t="s">
        <v>271</v>
      </c>
      <c r="U17" s="111" t="s">
        <v>271</v>
      </c>
      <c r="V17" s="112" t="s">
        <v>333</v>
      </c>
      <c r="W17" s="110" t="s">
        <v>268</v>
      </c>
      <c r="X17" s="110"/>
      <c r="Y17" s="112" t="s">
        <v>102</v>
      </c>
      <c r="Z17" s="111" t="s">
        <v>624</v>
      </c>
      <c r="AA17" s="65"/>
    </row>
    <row r="18" spans="1:27" ht="108.75" customHeight="1" x14ac:dyDescent="0.25">
      <c r="A18" s="1">
        <v>13</v>
      </c>
      <c r="B18" s="112" t="s">
        <v>91</v>
      </c>
      <c r="C18" s="112" t="s">
        <v>100</v>
      </c>
      <c r="D18" s="111" t="s">
        <v>268</v>
      </c>
      <c r="E18" s="111">
        <v>5</v>
      </c>
      <c r="F18" s="15">
        <f t="shared" si="0"/>
        <v>22.500000000000004</v>
      </c>
      <c r="G18" s="112" t="s">
        <v>230</v>
      </c>
      <c r="H18" s="110" t="s">
        <v>123</v>
      </c>
      <c r="I18" s="110" t="s">
        <v>64</v>
      </c>
      <c r="J18" s="1">
        <v>2021</v>
      </c>
      <c r="K18" s="66">
        <v>2500</v>
      </c>
      <c r="L18" s="66">
        <v>2500</v>
      </c>
      <c r="M18" s="110" t="s">
        <v>52</v>
      </c>
      <c r="N18" s="111" t="s">
        <v>275</v>
      </c>
      <c r="O18" s="25">
        <v>0</v>
      </c>
      <c r="P18" s="111" t="s">
        <v>275</v>
      </c>
      <c r="Q18" s="25">
        <v>0</v>
      </c>
      <c r="R18" s="1" t="s">
        <v>111</v>
      </c>
      <c r="S18" s="111" t="s">
        <v>288</v>
      </c>
      <c r="T18" s="111" t="s">
        <v>271</v>
      </c>
      <c r="U18" s="111" t="s">
        <v>271</v>
      </c>
      <c r="V18" s="112" t="s">
        <v>333</v>
      </c>
      <c r="W18" s="110" t="s">
        <v>268</v>
      </c>
      <c r="X18" s="110"/>
      <c r="Y18" s="112" t="s">
        <v>102</v>
      </c>
      <c r="Z18" s="111" t="s">
        <v>624</v>
      </c>
      <c r="AA18" s="65"/>
    </row>
    <row r="19" spans="1:27" ht="102" customHeight="1" x14ac:dyDescent="0.25">
      <c r="A19" s="1">
        <v>14</v>
      </c>
      <c r="B19" s="112" t="s">
        <v>93</v>
      </c>
      <c r="C19" s="112" t="s">
        <v>93</v>
      </c>
      <c r="D19" s="111" t="s">
        <v>268</v>
      </c>
      <c r="E19" s="111">
        <v>4</v>
      </c>
      <c r="F19" s="15">
        <f t="shared" si="0"/>
        <v>18.945000000000004</v>
      </c>
      <c r="G19" s="112" t="s">
        <v>230</v>
      </c>
      <c r="H19" s="110" t="s">
        <v>123</v>
      </c>
      <c r="I19" s="110" t="s">
        <v>64</v>
      </c>
      <c r="J19" s="1" t="s">
        <v>86</v>
      </c>
      <c r="K19" s="66">
        <v>2105</v>
      </c>
      <c r="L19" s="66">
        <v>2105</v>
      </c>
      <c r="M19" s="110" t="s">
        <v>52</v>
      </c>
      <c r="N19" s="111" t="s">
        <v>275</v>
      </c>
      <c r="O19" s="25">
        <v>0</v>
      </c>
      <c r="P19" s="111" t="s">
        <v>275</v>
      </c>
      <c r="Q19" s="25">
        <v>0</v>
      </c>
      <c r="R19" s="1" t="s">
        <v>111</v>
      </c>
      <c r="S19" s="111" t="s">
        <v>288</v>
      </c>
      <c r="T19" s="111" t="s">
        <v>271</v>
      </c>
      <c r="U19" s="111" t="s">
        <v>271</v>
      </c>
      <c r="V19" s="112" t="s">
        <v>333</v>
      </c>
      <c r="W19" s="110" t="s">
        <v>268</v>
      </c>
      <c r="X19" s="110"/>
      <c r="Y19" s="112" t="s">
        <v>102</v>
      </c>
      <c r="Z19" s="111" t="s">
        <v>624</v>
      </c>
      <c r="AA19" s="65"/>
    </row>
    <row r="20" spans="1:27" ht="81" customHeight="1" x14ac:dyDescent="0.25">
      <c r="A20" s="1">
        <v>15</v>
      </c>
      <c r="B20" s="112" t="s">
        <v>94</v>
      </c>
      <c r="C20" s="112" t="s">
        <v>334</v>
      </c>
      <c r="D20" s="111" t="s">
        <v>268</v>
      </c>
      <c r="E20" s="111">
        <v>5</v>
      </c>
      <c r="F20" s="15">
        <f t="shared" si="0"/>
        <v>18.000000000000004</v>
      </c>
      <c r="G20" s="112" t="s">
        <v>230</v>
      </c>
      <c r="H20" s="110" t="s">
        <v>123</v>
      </c>
      <c r="I20" s="110" t="s">
        <v>64</v>
      </c>
      <c r="J20" s="1" t="s">
        <v>86</v>
      </c>
      <c r="K20" s="66">
        <v>2000</v>
      </c>
      <c r="L20" s="66">
        <v>2000</v>
      </c>
      <c r="M20" s="110" t="s">
        <v>52</v>
      </c>
      <c r="N20" s="111" t="s">
        <v>275</v>
      </c>
      <c r="O20" s="25">
        <v>0</v>
      </c>
      <c r="P20" s="111" t="s">
        <v>275</v>
      </c>
      <c r="Q20" s="25">
        <v>0</v>
      </c>
      <c r="R20" s="1" t="s">
        <v>111</v>
      </c>
      <c r="S20" s="111" t="s">
        <v>288</v>
      </c>
      <c r="T20" s="111" t="s">
        <v>271</v>
      </c>
      <c r="U20" s="111" t="s">
        <v>271</v>
      </c>
      <c r="V20" s="112" t="s">
        <v>333</v>
      </c>
      <c r="W20" s="110" t="s">
        <v>268</v>
      </c>
      <c r="X20" s="110"/>
      <c r="Y20" s="112" t="s">
        <v>102</v>
      </c>
      <c r="Z20" s="111" t="s">
        <v>624</v>
      </c>
      <c r="AA20" s="65"/>
    </row>
    <row r="21" spans="1:27" ht="82.5" customHeight="1" x14ac:dyDescent="0.25">
      <c r="A21" s="1">
        <v>16</v>
      </c>
      <c r="B21" s="112" t="s">
        <v>95</v>
      </c>
      <c r="C21" s="112" t="s">
        <v>335</v>
      </c>
      <c r="D21" s="111" t="s">
        <v>268</v>
      </c>
      <c r="E21" s="111">
        <v>5</v>
      </c>
      <c r="F21" s="15">
        <f t="shared" si="0"/>
        <v>86.922000000000011</v>
      </c>
      <c r="G21" s="112" t="s">
        <v>230</v>
      </c>
      <c r="H21" s="110" t="s">
        <v>123</v>
      </c>
      <c r="I21" s="110" t="s">
        <v>64</v>
      </c>
      <c r="J21" s="1" t="s">
        <v>86</v>
      </c>
      <c r="K21" s="66">
        <v>9658</v>
      </c>
      <c r="L21" s="66">
        <v>9658</v>
      </c>
      <c r="M21" s="110" t="s">
        <v>52</v>
      </c>
      <c r="N21" s="111" t="s">
        <v>275</v>
      </c>
      <c r="O21" s="25">
        <v>0</v>
      </c>
      <c r="P21" s="111" t="s">
        <v>275</v>
      </c>
      <c r="Q21" s="25">
        <v>0</v>
      </c>
      <c r="R21" s="1" t="s">
        <v>111</v>
      </c>
      <c r="S21" s="111" t="s">
        <v>288</v>
      </c>
      <c r="T21" s="111" t="s">
        <v>271</v>
      </c>
      <c r="U21" s="111" t="s">
        <v>271</v>
      </c>
      <c r="V21" s="112" t="s">
        <v>333</v>
      </c>
      <c r="W21" s="110" t="s">
        <v>268</v>
      </c>
      <c r="X21" s="110"/>
      <c r="Y21" s="112" t="s">
        <v>102</v>
      </c>
      <c r="Z21" s="111" t="s">
        <v>624</v>
      </c>
      <c r="AA21" s="65"/>
    </row>
    <row r="22" spans="1:27" ht="67.5" customHeight="1" x14ac:dyDescent="0.25">
      <c r="A22" s="1">
        <v>17</v>
      </c>
      <c r="B22" s="110" t="s">
        <v>106</v>
      </c>
      <c r="C22" s="110" t="s">
        <v>107</v>
      </c>
      <c r="D22" s="111" t="s">
        <v>337</v>
      </c>
      <c r="E22" s="111">
        <v>2</v>
      </c>
      <c r="F22" s="15">
        <f t="shared" si="0"/>
        <v>0.68680800000000009</v>
      </c>
      <c r="G22" s="110" t="s">
        <v>34</v>
      </c>
      <c r="H22" s="110" t="s">
        <v>117</v>
      </c>
      <c r="I22" s="110" t="s">
        <v>64</v>
      </c>
      <c r="J22" s="1" t="s">
        <v>86</v>
      </c>
      <c r="K22" s="4">
        <v>76.311999999999998</v>
      </c>
      <c r="L22" s="4">
        <v>76.311999999999998</v>
      </c>
      <c r="M22" s="110" t="s">
        <v>52</v>
      </c>
      <c r="N22" s="111" t="s">
        <v>275</v>
      </c>
      <c r="O22" s="25">
        <v>0</v>
      </c>
      <c r="P22" s="111" t="s">
        <v>626</v>
      </c>
      <c r="Q22" s="111" t="s">
        <v>264</v>
      </c>
      <c r="R22" s="1" t="s">
        <v>111</v>
      </c>
      <c r="S22" s="111" t="s">
        <v>288</v>
      </c>
      <c r="T22" s="111" t="s">
        <v>271</v>
      </c>
      <c r="U22" s="111" t="s">
        <v>271</v>
      </c>
      <c r="V22" s="110" t="s">
        <v>339</v>
      </c>
      <c r="W22" s="110" t="s">
        <v>341</v>
      </c>
      <c r="X22" s="111" t="s">
        <v>340</v>
      </c>
      <c r="Y22" s="110" t="s">
        <v>338</v>
      </c>
      <c r="Z22" s="111" t="s">
        <v>1069</v>
      </c>
      <c r="AA22" s="65"/>
    </row>
    <row r="23" spans="1:27" ht="54" customHeight="1" x14ac:dyDescent="0.25">
      <c r="A23" s="1">
        <v>18</v>
      </c>
      <c r="B23" s="110" t="s">
        <v>131</v>
      </c>
      <c r="C23" s="110" t="s">
        <v>349</v>
      </c>
      <c r="D23" s="46"/>
      <c r="E23" s="46"/>
      <c r="F23" s="15">
        <f t="shared" si="0"/>
        <v>54.000000000000007</v>
      </c>
      <c r="G23" s="110" t="s">
        <v>352</v>
      </c>
      <c r="H23" s="1" t="s">
        <v>113</v>
      </c>
      <c r="I23" s="1" t="s">
        <v>64</v>
      </c>
      <c r="J23" s="1" t="s">
        <v>66</v>
      </c>
      <c r="K23" s="4">
        <v>6000</v>
      </c>
      <c r="L23" s="4">
        <v>6000</v>
      </c>
      <c r="M23" s="110" t="s">
        <v>52</v>
      </c>
      <c r="N23" s="111" t="s">
        <v>275</v>
      </c>
      <c r="O23" s="25">
        <v>0</v>
      </c>
      <c r="P23" s="111" t="s">
        <v>275</v>
      </c>
      <c r="Q23" s="25">
        <v>0</v>
      </c>
      <c r="R23" s="1" t="s">
        <v>133</v>
      </c>
      <c r="S23" s="111" t="s">
        <v>275</v>
      </c>
      <c r="T23" s="111" t="s">
        <v>271</v>
      </c>
      <c r="U23" s="111" t="s">
        <v>271</v>
      </c>
      <c r="V23" s="110" t="s">
        <v>348</v>
      </c>
      <c r="W23" s="110" t="s">
        <v>351</v>
      </c>
      <c r="X23" s="111" t="s">
        <v>350</v>
      </c>
      <c r="Y23" s="110" t="s">
        <v>132</v>
      </c>
      <c r="Z23" s="111" t="s">
        <v>625</v>
      </c>
      <c r="AA23" s="65"/>
    </row>
    <row r="24" spans="1:27" ht="81" customHeight="1" x14ac:dyDescent="0.25">
      <c r="A24" s="1">
        <v>19</v>
      </c>
      <c r="B24" s="110" t="s">
        <v>400</v>
      </c>
      <c r="C24" s="111" t="s">
        <v>399</v>
      </c>
      <c r="D24" s="111" t="s">
        <v>401</v>
      </c>
      <c r="E24" s="111">
        <v>3</v>
      </c>
      <c r="F24" s="67">
        <f t="shared" si="0"/>
        <v>0</v>
      </c>
      <c r="G24" s="111" t="s">
        <v>34</v>
      </c>
      <c r="H24" s="111" t="s">
        <v>123</v>
      </c>
      <c r="I24" s="111" t="s">
        <v>404</v>
      </c>
      <c r="J24" s="1" t="s">
        <v>402</v>
      </c>
      <c r="K24" s="6">
        <v>0</v>
      </c>
      <c r="L24" s="6"/>
      <c r="M24" s="110" t="s">
        <v>52</v>
      </c>
      <c r="N24" s="111" t="s">
        <v>275</v>
      </c>
      <c r="O24" s="25">
        <v>0</v>
      </c>
      <c r="P24" s="111" t="s">
        <v>275</v>
      </c>
      <c r="Q24" s="25">
        <v>0</v>
      </c>
      <c r="R24" s="4">
        <v>0</v>
      </c>
      <c r="S24" s="110" t="s">
        <v>377</v>
      </c>
      <c r="T24" s="110" t="s">
        <v>377</v>
      </c>
      <c r="U24" s="110" t="s">
        <v>377</v>
      </c>
      <c r="V24" s="111" t="s">
        <v>403</v>
      </c>
      <c r="W24" s="111"/>
      <c r="X24" s="111" t="s">
        <v>405</v>
      </c>
      <c r="Y24" s="111" t="s">
        <v>406</v>
      </c>
      <c r="Z24" s="111" t="s">
        <v>267</v>
      </c>
      <c r="AA24" s="65"/>
    </row>
    <row r="25" spans="1:27" ht="69.75" customHeight="1" x14ac:dyDescent="0.25">
      <c r="A25" s="1">
        <v>20</v>
      </c>
      <c r="B25" s="111" t="s">
        <v>407</v>
      </c>
      <c r="C25" s="111" t="s">
        <v>409</v>
      </c>
      <c r="D25" s="111" t="s">
        <v>408</v>
      </c>
      <c r="E25" s="111" t="s">
        <v>268</v>
      </c>
      <c r="F25" s="15"/>
      <c r="G25" s="111" t="s">
        <v>410</v>
      </c>
      <c r="H25" s="111" t="s">
        <v>123</v>
      </c>
      <c r="I25" s="111" t="s">
        <v>411</v>
      </c>
      <c r="J25" s="1" t="s">
        <v>402</v>
      </c>
      <c r="K25" s="4">
        <v>0</v>
      </c>
      <c r="L25" s="4"/>
      <c r="M25" s="110" t="s">
        <v>52</v>
      </c>
      <c r="N25" s="111" t="s">
        <v>275</v>
      </c>
      <c r="O25" s="25">
        <v>0</v>
      </c>
      <c r="P25" s="111" t="s">
        <v>275</v>
      </c>
      <c r="Q25" s="25">
        <v>0</v>
      </c>
      <c r="R25" s="4">
        <v>0</v>
      </c>
      <c r="S25" s="110" t="s">
        <v>377</v>
      </c>
      <c r="T25" s="110" t="s">
        <v>377</v>
      </c>
      <c r="U25" s="110" t="s">
        <v>377</v>
      </c>
      <c r="V25" s="111" t="s">
        <v>440</v>
      </c>
      <c r="W25" s="111" t="s">
        <v>436</v>
      </c>
      <c r="X25" s="111" t="s">
        <v>412</v>
      </c>
      <c r="Y25" s="111" t="s">
        <v>413</v>
      </c>
      <c r="Z25" s="111" t="s">
        <v>267</v>
      </c>
      <c r="AA25" s="65"/>
    </row>
    <row r="26" spans="1:27" ht="63.75" customHeight="1" x14ac:dyDescent="0.25">
      <c r="A26" s="1">
        <v>21</v>
      </c>
      <c r="B26" s="111" t="s">
        <v>414</v>
      </c>
      <c r="C26" s="111" t="s">
        <v>415</v>
      </c>
      <c r="D26" s="111" t="s">
        <v>408</v>
      </c>
      <c r="E26" s="111" t="s">
        <v>268</v>
      </c>
      <c r="F26" s="15"/>
      <c r="G26" s="111" t="s">
        <v>410</v>
      </c>
      <c r="H26" s="110" t="s">
        <v>123</v>
      </c>
      <c r="I26" s="111" t="s">
        <v>416</v>
      </c>
      <c r="J26" s="110" t="s">
        <v>402</v>
      </c>
      <c r="K26" s="110">
        <v>0</v>
      </c>
      <c r="L26" s="110"/>
      <c r="M26" s="110" t="s">
        <v>52</v>
      </c>
      <c r="N26" s="111" t="s">
        <v>275</v>
      </c>
      <c r="O26" s="25">
        <v>0</v>
      </c>
      <c r="P26" s="111" t="s">
        <v>275</v>
      </c>
      <c r="Q26" s="25">
        <v>0</v>
      </c>
      <c r="R26" s="4">
        <v>0</v>
      </c>
      <c r="S26" s="110" t="s">
        <v>377</v>
      </c>
      <c r="T26" s="110" t="s">
        <v>377</v>
      </c>
      <c r="U26" s="110" t="s">
        <v>377</v>
      </c>
      <c r="V26" s="110" t="s">
        <v>422</v>
      </c>
      <c r="W26" s="110"/>
      <c r="X26" s="110" t="s">
        <v>418</v>
      </c>
      <c r="Y26" s="110" t="s">
        <v>417</v>
      </c>
      <c r="Z26" s="111" t="s">
        <v>267</v>
      </c>
      <c r="AA26" s="65"/>
    </row>
    <row r="27" spans="1:27" ht="63.75" customHeight="1" x14ac:dyDescent="0.25">
      <c r="A27" s="1">
        <v>22</v>
      </c>
      <c r="B27" s="111" t="s">
        <v>433</v>
      </c>
      <c r="C27" s="111" t="s">
        <v>420</v>
      </c>
      <c r="D27" s="111" t="s">
        <v>419</v>
      </c>
      <c r="E27" s="111" t="s">
        <v>268</v>
      </c>
      <c r="F27" s="15"/>
      <c r="G27" s="111" t="s">
        <v>34</v>
      </c>
      <c r="H27" s="110" t="s">
        <v>123</v>
      </c>
      <c r="I27" s="111" t="s">
        <v>421</v>
      </c>
      <c r="J27" s="1">
        <v>2020</v>
      </c>
      <c r="K27" s="4">
        <v>0</v>
      </c>
      <c r="L27" s="4"/>
      <c r="M27" s="110" t="s">
        <v>52</v>
      </c>
      <c r="N27" s="111" t="s">
        <v>275</v>
      </c>
      <c r="O27" s="25">
        <v>0</v>
      </c>
      <c r="P27" s="111" t="s">
        <v>275</v>
      </c>
      <c r="Q27" s="25">
        <v>0</v>
      </c>
      <c r="R27" s="4">
        <v>0</v>
      </c>
      <c r="S27" s="110" t="s">
        <v>377</v>
      </c>
      <c r="T27" s="110" t="s">
        <v>377</v>
      </c>
      <c r="U27" s="110" t="s">
        <v>377</v>
      </c>
      <c r="V27" s="111" t="s">
        <v>423</v>
      </c>
      <c r="W27" s="111"/>
      <c r="X27" s="110" t="s">
        <v>424</v>
      </c>
      <c r="Y27" s="111" t="s">
        <v>425</v>
      </c>
      <c r="Z27" s="111" t="s">
        <v>267</v>
      </c>
      <c r="AA27" s="65"/>
    </row>
    <row r="28" spans="1:27" ht="63.75" customHeight="1" x14ac:dyDescent="0.25">
      <c r="A28" s="1">
        <v>23</v>
      </c>
      <c r="B28" s="111" t="s">
        <v>426</v>
      </c>
      <c r="C28" s="111" t="s">
        <v>427</v>
      </c>
      <c r="D28" s="111"/>
      <c r="E28" s="111" t="s">
        <v>268</v>
      </c>
      <c r="F28" s="15"/>
      <c r="G28" s="111" t="s">
        <v>410</v>
      </c>
      <c r="H28" s="110" t="s">
        <v>123</v>
      </c>
      <c r="I28" s="111" t="s">
        <v>421</v>
      </c>
      <c r="J28" s="1">
        <v>2020</v>
      </c>
      <c r="K28" s="4">
        <v>0</v>
      </c>
      <c r="L28" s="4"/>
      <c r="M28" s="110" t="s">
        <v>52</v>
      </c>
      <c r="N28" s="111" t="s">
        <v>275</v>
      </c>
      <c r="O28" s="25">
        <v>0</v>
      </c>
      <c r="P28" s="111" t="s">
        <v>275</v>
      </c>
      <c r="Q28" s="25">
        <v>0</v>
      </c>
      <c r="R28" s="4">
        <v>0</v>
      </c>
      <c r="S28" s="110" t="s">
        <v>377</v>
      </c>
      <c r="T28" s="110" t="s">
        <v>377</v>
      </c>
      <c r="U28" s="110" t="s">
        <v>377</v>
      </c>
      <c r="V28" s="111" t="s">
        <v>434</v>
      </c>
      <c r="W28" s="111"/>
      <c r="X28" s="110" t="s">
        <v>428</v>
      </c>
      <c r="Y28" s="111" t="s">
        <v>435</v>
      </c>
      <c r="Z28" s="111" t="s">
        <v>267</v>
      </c>
      <c r="AA28" s="65"/>
    </row>
    <row r="29" spans="1:27" ht="69" customHeight="1" x14ac:dyDescent="0.25">
      <c r="A29" s="1">
        <v>24</v>
      </c>
      <c r="B29" s="111" t="s">
        <v>346</v>
      </c>
      <c r="C29" s="111" t="s">
        <v>53</v>
      </c>
      <c r="D29" s="111" t="s">
        <v>345</v>
      </c>
      <c r="E29" s="111">
        <v>5</v>
      </c>
      <c r="F29" s="3">
        <f t="shared" ref="F29:F40" si="1">K29*0.9%</f>
        <v>42.424200000000006</v>
      </c>
      <c r="G29" s="111" t="s">
        <v>73</v>
      </c>
      <c r="H29" s="111" t="s">
        <v>112</v>
      </c>
      <c r="I29" s="111" t="s">
        <v>64</v>
      </c>
      <c r="J29" s="111" t="s">
        <v>80</v>
      </c>
      <c r="K29" s="68">
        <v>4713.8</v>
      </c>
      <c r="L29" s="68">
        <v>1885</v>
      </c>
      <c r="M29" s="110" t="s">
        <v>48</v>
      </c>
      <c r="N29" s="110" t="s">
        <v>443</v>
      </c>
      <c r="O29" s="81">
        <v>2828.8</v>
      </c>
      <c r="P29" s="111" t="s">
        <v>626</v>
      </c>
      <c r="Q29" s="111" t="s">
        <v>264</v>
      </c>
      <c r="R29" s="1" t="s">
        <v>111</v>
      </c>
      <c r="S29" s="111" t="s">
        <v>288</v>
      </c>
      <c r="T29" s="111" t="s">
        <v>271</v>
      </c>
      <c r="U29" s="111" t="s">
        <v>271</v>
      </c>
      <c r="V29" s="111" t="s">
        <v>342</v>
      </c>
      <c r="W29" s="111" t="s">
        <v>181</v>
      </c>
      <c r="X29" s="111" t="s">
        <v>203</v>
      </c>
      <c r="Y29" s="111" t="s">
        <v>438</v>
      </c>
      <c r="Z29" s="111" t="s">
        <v>1069</v>
      </c>
      <c r="AA29" s="65"/>
    </row>
    <row r="30" spans="1:27" ht="66.75" customHeight="1" x14ac:dyDescent="0.25">
      <c r="A30" s="1">
        <v>25</v>
      </c>
      <c r="B30" s="111" t="s">
        <v>448</v>
      </c>
      <c r="C30" s="111" t="s">
        <v>449</v>
      </c>
      <c r="D30" s="2"/>
      <c r="E30" s="2">
        <v>1</v>
      </c>
      <c r="F30" s="3">
        <f t="shared" si="1"/>
        <v>9.0000000000000018</v>
      </c>
      <c r="G30" s="111" t="s">
        <v>34</v>
      </c>
      <c r="H30" s="110" t="s">
        <v>117</v>
      </c>
      <c r="I30" s="111" t="s">
        <v>64</v>
      </c>
      <c r="J30" s="1">
        <v>2022</v>
      </c>
      <c r="K30" s="4">
        <v>1000</v>
      </c>
      <c r="L30" s="4">
        <v>1000</v>
      </c>
      <c r="M30" s="111" t="s">
        <v>48</v>
      </c>
      <c r="N30" s="1" t="s">
        <v>275</v>
      </c>
      <c r="O30" s="25">
        <v>0</v>
      </c>
      <c r="P30" s="111" t="s">
        <v>626</v>
      </c>
      <c r="Q30" s="111" t="s">
        <v>264</v>
      </c>
      <c r="R30" s="111" t="s">
        <v>111</v>
      </c>
      <c r="S30" s="110" t="s">
        <v>377</v>
      </c>
      <c r="T30" s="111" t="s">
        <v>271</v>
      </c>
      <c r="U30" s="111" t="s">
        <v>271</v>
      </c>
      <c r="V30" s="111" t="s">
        <v>358</v>
      </c>
      <c r="W30" s="110" t="s">
        <v>450</v>
      </c>
      <c r="X30" s="110" t="s">
        <v>200</v>
      </c>
      <c r="Y30" s="111" t="s">
        <v>437</v>
      </c>
      <c r="Z30" s="111" t="s">
        <v>1069</v>
      </c>
      <c r="AA30" s="65"/>
    </row>
    <row r="31" spans="1:27" ht="76.5" customHeight="1" x14ac:dyDescent="0.25">
      <c r="A31" s="1">
        <v>26</v>
      </c>
      <c r="B31" s="112" t="s">
        <v>843</v>
      </c>
      <c r="C31" s="110" t="s">
        <v>320</v>
      </c>
      <c r="D31" s="111"/>
      <c r="E31" s="111">
        <v>2</v>
      </c>
      <c r="F31" s="15">
        <f t="shared" si="1"/>
        <v>10.8</v>
      </c>
      <c r="G31" s="112" t="s">
        <v>34</v>
      </c>
      <c r="H31" s="110" t="s">
        <v>117</v>
      </c>
      <c r="I31" s="110" t="s">
        <v>64</v>
      </c>
      <c r="J31" s="1">
        <v>2022</v>
      </c>
      <c r="K31" s="4">
        <v>1200</v>
      </c>
      <c r="L31" s="4">
        <v>1200</v>
      </c>
      <c r="M31" s="110" t="s">
        <v>52</v>
      </c>
      <c r="N31" s="111" t="s">
        <v>275</v>
      </c>
      <c r="O31" s="25">
        <v>0</v>
      </c>
      <c r="P31" s="111" t="s">
        <v>626</v>
      </c>
      <c r="Q31" s="111" t="s">
        <v>264</v>
      </c>
      <c r="R31" s="1" t="s">
        <v>111</v>
      </c>
      <c r="S31" s="111" t="s">
        <v>275</v>
      </c>
      <c r="T31" s="111" t="s">
        <v>271</v>
      </c>
      <c r="U31" s="111" t="s">
        <v>271</v>
      </c>
      <c r="V31" s="112" t="s">
        <v>322</v>
      </c>
      <c r="W31" s="110" t="s">
        <v>328</v>
      </c>
      <c r="X31" s="111" t="s">
        <v>451</v>
      </c>
      <c r="Y31" s="111" t="s">
        <v>325</v>
      </c>
      <c r="Z31" s="111" t="s">
        <v>1069</v>
      </c>
      <c r="AA31" s="65"/>
    </row>
    <row r="32" spans="1:27" ht="81" customHeight="1" x14ac:dyDescent="0.25">
      <c r="A32" s="1">
        <v>27</v>
      </c>
      <c r="B32" s="112" t="s">
        <v>452</v>
      </c>
      <c r="C32" s="110" t="s">
        <v>453</v>
      </c>
      <c r="D32" s="111"/>
      <c r="E32" s="111">
        <v>1</v>
      </c>
      <c r="F32" s="15">
        <f t="shared" si="1"/>
        <v>9.9</v>
      </c>
      <c r="G32" s="112" t="s">
        <v>34</v>
      </c>
      <c r="H32" s="110" t="s">
        <v>117</v>
      </c>
      <c r="I32" s="110" t="s">
        <v>64</v>
      </c>
      <c r="J32" s="1" t="s">
        <v>40</v>
      </c>
      <c r="K32" s="4">
        <v>1100</v>
      </c>
      <c r="L32" s="4">
        <v>1100</v>
      </c>
      <c r="M32" s="110" t="s">
        <v>52</v>
      </c>
      <c r="N32" s="111" t="s">
        <v>275</v>
      </c>
      <c r="O32" s="25">
        <v>0</v>
      </c>
      <c r="P32" s="111" t="s">
        <v>626</v>
      </c>
      <c r="Q32" s="111" t="s">
        <v>264</v>
      </c>
      <c r="R32" s="1" t="s">
        <v>111</v>
      </c>
      <c r="S32" s="111" t="s">
        <v>275</v>
      </c>
      <c r="T32" s="111" t="s">
        <v>271</v>
      </c>
      <c r="U32" s="111" t="s">
        <v>271</v>
      </c>
      <c r="V32" s="111" t="s">
        <v>457</v>
      </c>
      <c r="W32" s="110" t="s">
        <v>454</v>
      </c>
      <c r="X32" s="111" t="s">
        <v>456</v>
      </c>
      <c r="Y32" s="111" t="s">
        <v>455</v>
      </c>
      <c r="Z32" s="111" t="s">
        <v>1069</v>
      </c>
      <c r="AA32" s="65"/>
    </row>
    <row r="33" spans="1:27" ht="65.25" customHeight="1" x14ac:dyDescent="0.25">
      <c r="A33" s="1">
        <v>28</v>
      </c>
      <c r="B33" s="111" t="s">
        <v>458</v>
      </c>
      <c r="C33" s="111" t="s">
        <v>459</v>
      </c>
      <c r="D33" s="46"/>
      <c r="E33" s="111">
        <v>1</v>
      </c>
      <c r="F33" s="15">
        <f t="shared" si="1"/>
        <v>180.00000000000003</v>
      </c>
      <c r="G33" s="111" t="s">
        <v>34</v>
      </c>
      <c r="H33" s="110" t="s">
        <v>112</v>
      </c>
      <c r="I33" s="111" t="s">
        <v>155</v>
      </c>
      <c r="J33" s="1" t="s">
        <v>40</v>
      </c>
      <c r="K33" s="4">
        <v>20000</v>
      </c>
      <c r="L33" s="4">
        <v>15446.946</v>
      </c>
      <c r="M33" s="110" t="s">
        <v>52</v>
      </c>
      <c r="N33" s="111" t="s">
        <v>275</v>
      </c>
      <c r="O33" s="25">
        <v>0</v>
      </c>
      <c r="P33" s="111" t="s">
        <v>626</v>
      </c>
      <c r="Q33" s="4">
        <v>7723.473</v>
      </c>
      <c r="R33" s="1" t="s">
        <v>111</v>
      </c>
      <c r="S33" s="111" t="s">
        <v>275</v>
      </c>
      <c r="T33" s="111" t="s">
        <v>271</v>
      </c>
      <c r="U33" s="111" t="s">
        <v>271</v>
      </c>
      <c r="V33" s="110" t="s">
        <v>316</v>
      </c>
      <c r="W33" s="110"/>
      <c r="X33" s="111" t="s">
        <v>460</v>
      </c>
      <c r="Y33" s="111" t="s">
        <v>315</v>
      </c>
      <c r="Z33" s="111" t="s">
        <v>1069</v>
      </c>
      <c r="AA33" s="65"/>
    </row>
    <row r="34" spans="1:27" ht="65.25" customHeight="1" x14ac:dyDescent="0.25">
      <c r="A34" s="1">
        <v>29</v>
      </c>
      <c r="B34" s="111" t="s">
        <v>461</v>
      </c>
      <c r="C34" s="111" t="s">
        <v>462</v>
      </c>
      <c r="D34" s="46"/>
      <c r="E34" s="111">
        <v>1</v>
      </c>
      <c r="F34" s="15">
        <f t="shared" si="1"/>
        <v>80.573850000000007</v>
      </c>
      <c r="G34" s="111" t="s">
        <v>34</v>
      </c>
      <c r="H34" s="110" t="s">
        <v>112</v>
      </c>
      <c r="I34" s="111" t="s">
        <v>155</v>
      </c>
      <c r="J34" s="1" t="s">
        <v>40</v>
      </c>
      <c r="K34" s="4">
        <v>8952.65</v>
      </c>
      <c r="L34" s="4">
        <v>8952.65</v>
      </c>
      <c r="M34" s="110" t="s">
        <v>52</v>
      </c>
      <c r="N34" s="111" t="s">
        <v>275</v>
      </c>
      <c r="O34" s="25">
        <v>0</v>
      </c>
      <c r="P34" s="111" t="s">
        <v>626</v>
      </c>
      <c r="Q34" s="4">
        <v>4404</v>
      </c>
      <c r="R34" s="1" t="s">
        <v>111</v>
      </c>
      <c r="S34" s="111" t="s">
        <v>275</v>
      </c>
      <c r="T34" s="111" t="s">
        <v>271</v>
      </c>
      <c r="U34" s="111" t="s">
        <v>271</v>
      </c>
      <c r="V34" s="110" t="s">
        <v>316</v>
      </c>
      <c r="W34" s="110"/>
      <c r="X34" s="111" t="s">
        <v>204</v>
      </c>
      <c r="Y34" s="111" t="s">
        <v>315</v>
      </c>
      <c r="Z34" s="111" t="s">
        <v>1069</v>
      </c>
      <c r="AA34" s="65"/>
    </row>
    <row r="35" spans="1:27" ht="78.75" customHeight="1" x14ac:dyDescent="0.25">
      <c r="A35" s="1">
        <v>30</v>
      </c>
      <c r="B35" s="111" t="s">
        <v>463</v>
      </c>
      <c r="C35" s="111" t="s">
        <v>473</v>
      </c>
      <c r="D35" s="46"/>
      <c r="E35" s="111">
        <v>1</v>
      </c>
      <c r="F35" s="15">
        <f t="shared" si="1"/>
        <v>9.0000000000000018</v>
      </c>
      <c r="G35" s="111" t="s">
        <v>34</v>
      </c>
      <c r="H35" s="111" t="s">
        <v>123</v>
      </c>
      <c r="I35" s="111" t="s">
        <v>155</v>
      </c>
      <c r="J35" s="1" t="s">
        <v>80</v>
      </c>
      <c r="K35" s="4">
        <v>1000</v>
      </c>
      <c r="L35" s="4">
        <v>1000</v>
      </c>
      <c r="M35" s="110" t="s">
        <v>52</v>
      </c>
      <c r="N35" s="111" t="s">
        <v>275</v>
      </c>
      <c r="O35" s="25">
        <v>0</v>
      </c>
      <c r="P35" s="111" t="s">
        <v>626</v>
      </c>
      <c r="Q35" s="111" t="s">
        <v>264</v>
      </c>
      <c r="R35" s="1" t="s">
        <v>111</v>
      </c>
      <c r="S35" s="111" t="s">
        <v>275</v>
      </c>
      <c r="T35" s="111" t="s">
        <v>271</v>
      </c>
      <c r="U35" s="111" t="s">
        <v>271</v>
      </c>
      <c r="V35" s="112" t="s">
        <v>370</v>
      </c>
      <c r="W35" s="110"/>
      <c r="X35" s="111" t="s">
        <v>464</v>
      </c>
      <c r="Y35" s="111" t="s">
        <v>465</v>
      </c>
      <c r="Z35" s="111" t="s">
        <v>1069</v>
      </c>
      <c r="AA35" s="65"/>
    </row>
    <row r="36" spans="1:27" ht="70.5" customHeight="1" x14ac:dyDescent="0.25">
      <c r="A36" s="1">
        <v>31</v>
      </c>
      <c r="B36" s="111" t="s">
        <v>466</v>
      </c>
      <c r="C36" s="111" t="s">
        <v>467</v>
      </c>
      <c r="D36" s="111" t="s">
        <v>468</v>
      </c>
      <c r="E36" s="111" t="s">
        <v>268</v>
      </c>
      <c r="F36" s="15">
        <f t="shared" si="1"/>
        <v>7722.2970000000005</v>
      </c>
      <c r="G36" s="111" t="s">
        <v>410</v>
      </c>
      <c r="H36" s="111" t="s">
        <v>123</v>
      </c>
      <c r="I36" s="111" t="s">
        <v>155</v>
      </c>
      <c r="J36" s="1" t="s">
        <v>40</v>
      </c>
      <c r="K36" s="4">
        <v>858033</v>
      </c>
      <c r="L36" s="4">
        <v>858033</v>
      </c>
      <c r="M36" s="110" t="s">
        <v>52</v>
      </c>
      <c r="N36" s="111" t="s">
        <v>275</v>
      </c>
      <c r="O36" s="25">
        <v>0</v>
      </c>
      <c r="P36" s="111" t="s">
        <v>275</v>
      </c>
      <c r="Q36" s="25">
        <v>0</v>
      </c>
      <c r="R36" s="4">
        <v>0</v>
      </c>
      <c r="S36" s="110" t="s">
        <v>377</v>
      </c>
      <c r="T36" s="110" t="s">
        <v>377</v>
      </c>
      <c r="U36" s="110" t="s">
        <v>377</v>
      </c>
      <c r="V36" s="111" t="s">
        <v>471</v>
      </c>
      <c r="W36" s="111" t="s">
        <v>470</v>
      </c>
      <c r="X36" s="110" t="s">
        <v>469</v>
      </c>
      <c r="Y36" s="111" t="s">
        <v>435</v>
      </c>
      <c r="Z36" s="111" t="s">
        <v>267</v>
      </c>
      <c r="AA36" s="65"/>
    </row>
    <row r="37" spans="1:27" ht="67.5" customHeight="1" x14ac:dyDescent="0.25">
      <c r="A37" s="1">
        <v>32</v>
      </c>
      <c r="B37" s="111" t="s">
        <v>472</v>
      </c>
      <c r="C37" s="40" t="s">
        <v>474</v>
      </c>
      <c r="D37" s="40" t="s">
        <v>476</v>
      </c>
      <c r="E37" s="111" t="s">
        <v>475</v>
      </c>
      <c r="F37" s="15">
        <f t="shared" si="1"/>
        <v>232.20000000000002</v>
      </c>
      <c r="G37" s="111" t="s">
        <v>34</v>
      </c>
      <c r="H37" s="110" t="s">
        <v>112</v>
      </c>
      <c r="I37" s="111" t="s">
        <v>155</v>
      </c>
      <c r="J37" s="1">
        <v>2022</v>
      </c>
      <c r="K37" s="4">
        <v>25800</v>
      </c>
      <c r="L37" s="4">
        <v>25800</v>
      </c>
      <c r="M37" s="110" t="s">
        <v>52</v>
      </c>
      <c r="N37" s="111" t="s">
        <v>275</v>
      </c>
      <c r="O37" s="25">
        <v>0</v>
      </c>
      <c r="P37" s="111" t="s">
        <v>626</v>
      </c>
      <c r="Q37" s="111" t="s">
        <v>264</v>
      </c>
      <c r="R37" s="1" t="s">
        <v>111</v>
      </c>
      <c r="S37" s="111" t="s">
        <v>275</v>
      </c>
      <c r="T37" s="111" t="s">
        <v>271</v>
      </c>
      <c r="U37" s="111" t="s">
        <v>271</v>
      </c>
      <c r="V37" s="110" t="s">
        <v>316</v>
      </c>
      <c r="W37" s="110" t="s">
        <v>478</v>
      </c>
      <c r="X37" s="111" t="s">
        <v>477</v>
      </c>
      <c r="Y37" s="111" t="s">
        <v>315</v>
      </c>
      <c r="Z37" s="111" t="s">
        <v>1069</v>
      </c>
      <c r="AA37" s="65"/>
    </row>
    <row r="38" spans="1:27" ht="69" customHeight="1" x14ac:dyDescent="0.25">
      <c r="A38" s="1">
        <v>33</v>
      </c>
      <c r="B38" s="111" t="s">
        <v>671</v>
      </c>
      <c r="C38" s="111"/>
      <c r="D38" s="111" t="s">
        <v>479</v>
      </c>
      <c r="E38" s="111"/>
      <c r="F38" s="15">
        <f t="shared" si="1"/>
        <v>5.4</v>
      </c>
      <c r="G38" s="111" t="s">
        <v>34</v>
      </c>
      <c r="H38" s="110" t="s">
        <v>121</v>
      </c>
      <c r="I38" s="111" t="s">
        <v>155</v>
      </c>
      <c r="J38" s="1" t="s">
        <v>40</v>
      </c>
      <c r="K38" s="4">
        <v>600</v>
      </c>
      <c r="L38" s="4">
        <v>600</v>
      </c>
      <c r="M38" s="110" t="s">
        <v>52</v>
      </c>
      <c r="N38" s="111" t="s">
        <v>275</v>
      </c>
      <c r="O38" s="25">
        <v>0</v>
      </c>
      <c r="P38" s="111" t="s">
        <v>275</v>
      </c>
      <c r="Q38" s="25">
        <v>0</v>
      </c>
      <c r="R38" s="1" t="s">
        <v>111</v>
      </c>
      <c r="S38" s="111" t="s">
        <v>275</v>
      </c>
      <c r="T38" s="111" t="s">
        <v>271</v>
      </c>
      <c r="U38" s="111" t="s">
        <v>271</v>
      </c>
      <c r="V38" s="110" t="s">
        <v>480</v>
      </c>
      <c r="W38" s="110" t="s">
        <v>482</v>
      </c>
      <c r="X38" s="111" t="s">
        <v>481</v>
      </c>
      <c r="Y38" s="111" t="s">
        <v>483</v>
      </c>
      <c r="Z38" s="111" t="s">
        <v>1069</v>
      </c>
      <c r="AA38" s="65"/>
    </row>
    <row r="39" spans="1:27" ht="73.5" customHeight="1" x14ac:dyDescent="0.25">
      <c r="A39" s="1">
        <v>34</v>
      </c>
      <c r="B39" s="110" t="s">
        <v>235</v>
      </c>
      <c r="C39" s="69"/>
      <c r="D39" s="2"/>
      <c r="E39" s="2"/>
      <c r="F39" s="3">
        <f t="shared" si="1"/>
        <v>35.955000000000005</v>
      </c>
      <c r="G39" s="112" t="s">
        <v>101</v>
      </c>
      <c r="H39" s="111" t="s">
        <v>123</v>
      </c>
      <c r="I39" s="111" t="s">
        <v>236</v>
      </c>
      <c r="J39" s="1">
        <v>2022</v>
      </c>
      <c r="K39" s="4">
        <v>3995</v>
      </c>
      <c r="L39" s="4">
        <v>3995</v>
      </c>
      <c r="M39" s="110" t="s">
        <v>48</v>
      </c>
      <c r="N39" s="1" t="s">
        <v>275</v>
      </c>
      <c r="O39" s="4">
        <v>0</v>
      </c>
      <c r="P39" s="1" t="s">
        <v>275</v>
      </c>
      <c r="Q39" s="4">
        <v>0</v>
      </c>
      <c r="R39" s="1" t="s">
        <v>111</v>
      </c>
      <c r="S39" s="111" t="s">
        <v>288</v>
      </c>
      <c r="T39" s="111" t="s">
        <v>271</v>
      </c>
      <c r="U39" s="111" t="s">
        <v>271</v>
      </c>
      <c r="V39" s="112" t="s">
        <v>333</v>
      </c>
      <c r="W39" s="47" t="s">
        <v>190</v>
      </c>
      <c r="X39" s="110" t="s">
        <v>268</v>
      </c>
      <c r="Y39" s="110" t="s">
        <v>268</v>
      </c>
      <c r="Z39" s="114" t="s">
        <v>267</v>
      </c>
      <c r="AA39" s="65"/>
    </row>
    <row r="40" spans="1:27" ht="75" customHeight="1" x14ac:dyDescent="0.25">
      <c r="A40" s="1">
        <v>35</v>
      </c>
      <c r="B40" s="110" t="s">
        <v>239</v>
      </c>
      <c r="C40" s="69" t="s">
        <v>237</v>
      </c>
      <c r="D40" s="2"/>
      <c r="E40" s="2"/>
      <c r="F40" s="3">
        <f t="shared" si="1"/>
        <v>18.000000000000004</v>
      </c>
      <c r="G40" s="112" t="s">
        <v>101</v>
      </c>
      <c r="H40" s="111" t="s">
        <v>123</v>
      </c>
      <c r="I40" s="111" t="s">
        <v>238</v>
      </c>
      <c r="J40" s="1">
        <v>2022</v>
      </c>
      <c r="K40" s="18">
        <v>2000</v>
      </c>
      <c r="L40" s="4">
        <v>2000</v>
      </c>
      <c r="M40" s="110" t="s">
        <v>48</v>
      </c>
      <c r="N40" s="1" t="s">
        <v>275</v>
      </c>
      <c r="O40" s="4">
        <v>0</v>
      </c>
      <c r="P40" s="1" t="s">
        <v>275</v>
      </c>
      <c r="Q40" s="4">
        <v>0</v>
      </c>
      <c r="R40" s="1" t="s">
        <v>111</v>
      </c>
      <c r="S40" s="111" t="s">
        <v>288</v>
      </c>
      <c r="T40" s="111" t="s">
        <v>271</v>
      </c>
      <c r="U40" s="111" t="s">
        <v>271</v>
      </c>
      <c r="V40" s="112" t="s">
        <v>333</v>
      </c>
      <c r="W40" s="47" t="s">
        <v>190</v>
      </c>
      <c r="X40" s="110" t="s">
        <v>268</v>
      </c>
      <c r="Y40" s="110" t="s">
        <v>268</v>
      </c>
      <c r="Z40" s="114" t="s">
        <v>267</v>
      </c>
      <c r="AA40" s="65"/>
    </row>
    <row r="41" spans="1:27" ht="82.5" customHeight="1" x14ac:dyDescent="0.25">
      <c r="A41" s="1">
        <v>36</v>
      </c>
      <c r="B41" s="111" t="s">
        <v>347</v>
      </c>
      <c r="C41" s="111" t="s">
        <v>72</v>
      </c>
      <c r="D41" s="111" t="s">
        <v>698</v>
      </c>
      <c r="E41" s="111">
        <v>6</v>
      </c>
      <c r="F41" s="111">
        <f>K41*0.9%</f>
        <v>27.000000000000004</v>
      </c>
      <c r="G41" s="111" t="s">
        <v>73</v>
      </c>
      <c r="H41" s="111" t="s">
        <v>112</v>
      </c>
      <c r="I41" s="111" t="s">
        <v>699</v>
      </c>
      <c r="J41" s="111" t="s">
        <v>74</v>
      </c>
      <c r="K41" s="68">
        <v>3000</v>
      </c>
      <c r="L41" s="68">
        <v>1200</v>
      </c>
      <c r="M41" s="110" t="s">
        <v>48</v>
      </c>
      <c r="N41" s="110" t="s">
        <v>842</v>
      </c>
      <c r="O41" s="81">
        <v>1800</v>
      </c>
      <c r="P41" s="110" t="s">
        <v>344</v>
      </c>
      <c r="Q41" s="111" t="s">
        <v>626</v>
      </c>
      <c r="R41" s="111" t="s">
        <v>264</v>
      </c>
      <c r="S41" s="1" t="s">
        <v>111</v>
      </c>
      <c r="T41" s="111" t="s">
        <v>288</v>
      </c>
      <c r="U41" s="111" t="s">
        <v>271</v>
      </c>
      <c r="V41" s="111" t="s">
        <v>342</v>
      </c>
      <c r="W41" s="111" t="s">
        <v>181</v>
      </c>
      <c r="X41" s="111" t="s">
        <v>203</v>
      </c>
      <c r="Y41" s="111" t="s">
        <v>342</v>
      </c>
      <c r="Z41" s="111" t="s">
        <v>1069</v>
      </c>
      <c r="AA41" s="74"/>
    </row>
    <row r="42" spans="1:27" ht="69.75" customHeight="1" x14ac:dyDescent="0.25">
      <c r="A42" s="1">
        <v>37</v>
      </c>
      <c r="B42" s="112" t="s">
        <v>88</v>
      </c>
      <c r="C42" s="112" t="s">
        <v>96</v>
      </c>
      <c r="D42" s="2"/>
      <c r="E42" s="2"/>
      <c r="F42" s="3">
        <f t="shared" ref="F42:F49" si="2">K42*0.9%</f>
        <v>518.7600000000001</v>
      </c>
      <c r="G42" s="112" t="s">
        <v>101</v>
      </c>
      <c r="H42" s="111" t="s">
        <v>123</v>
      </c>
      <c r="I42" s="110" t="s">
        <v>220</v>
      </c>
      <c r="J42" s="1" t="s">
        <v>40</v>
      </c>
      <c r="K42" s="4">
        <v>57640</v>
      </c>
      <c r="L42" s="4">
        <v>57640</v>
      </c>
      <c r="M42" s="110" t="s">
        <v>48</v>
      </c>
      <c r="N42" s="110" t="s">
        <v>48</v>
      </c>
      <c r="O42" s="1" t="s">
        <v>275</v>
      </c>
      <c r="P42" s="4">
        <v>0</v>
      </c>
      <c r="Q42" s="1" t="s">
        <v>275</v>
      </c>
      <c r="R42" s="4">
        <v>0</v>
      </c>
      <c r="S42" s="1" t="s">
        <v>111</v>
      </c>
      <c r="T42" s="111" t="s">
        <v>288</v>
      </c>
      <c r="U42" s="111" t="s">
        <v>271</v>
      </c>
      <c r="V42" s="112" t="s">
        <v>333</v>
      </c>
      <c r="W42" s="110" t="s">
        <v>190</v>
      </c>
      <c r="X42" s="110" t="s">
        <v>268</v>
      </c>
      <c r="Y42" s="112" t="s">
        <v>102</v>
      </c>
      <c r="Z42" s="111" t="s">
        <v>267</v>
      </c>
      <c r="AA42" s="74"/>
    </row>
    <row r="43" spans="1:27" ht="50.25" customHeight="1" x14ac:dyDescent="0.25">
      <c r="A43" s="1">
        <v>38</v>
      </c>
      <c r="B43" s="112" t="s">
        <v>282</v>
      </c>
      <c r="C43" s="112" t="s">
        <v>97</v>
      </c>
      <c r="D43" s="2"/>
      <c r="E43" s="112">
        <v>2</v>
      </c>
      <c r="F43" s="3">
        <f t="shared" si="2"/>
        <v>110.46600000000001</v>
      </c>
      <c r="G43" s="112" t="s">
        <v>101</v>
      </c>
      <c r="H43" s="111" t="s">
        <v>123</v>
      </c>
      <c r="I43" s="110" t="s">
        <v>221</v>
      </c>
      <c r="J43" s="1" t="s">
        <v>40</v>
      </c>
      <c r="K43" s="5">
        <v>12274</v>
      </c>
      <c r="L43" s="4">
        <v>12274</v>
      </c>
      <c r="M43" s="110" t="s">
        <v>48</v>
      </c>
      <c r="N43" s="110" t="s">
        <v>48</v>
      </c>
      <c r="O43" s="1" t="s">
        <v>275</v>
      </c>
      <c r="P43" s="4">
        <v>0</v>
      </c>
      <c r="Q43" s="1" t="s">
        <v>275</v>
      </c>
      <c r="R43" s="4">
        <v>0</v>
      </c>
      <c r="S43" s="1" t="s">
        <v>111</v>
      </c>
      <c r="T43" s="111" t="s">
        <v>288</v>
      </c>
      <c r="U43" s="111" t="s">
        <v>271</v>
      </c>
      <c r="V43" s="112" t="s">
        <v>333</v>
      </c>
      <c r="W43" s="110" t="s">
        <v>190</v>
      </c>
      <c r="X43" s="110" t="s">
        <v>268</v>
      </c>
      <c r="Y43" s="112" t="s">
        <v>102</v>
      </c>
      <c r="Z43" s="111" t="s">
        <v>267</v>
      </c>
      <c r="AA43" s="74"/>
    </row>
    <row r="44" spans="1:27" ht="50.25" customHeight="1" x14ac:dyDescent="0.25">
      <c r="A44" s="1">
        <v>39</v>
      </c>
      <c r="B44" s="112" t="s">
        <v>89</v>
      </c>
      <c r="C44" s="112" t="s">
        <v>98</v>
      </c>
      <c r="D44" s="2"/>
      <c r="E44" s="2"/>
      <c r="F44" s="3">
        <f t="shared" si="2"/>
        <v>75.222000000000008</v>
      </c>
      <c r="G44" s="112" t="s">
        <v>101</v>
      </c>
      <c r="H44" s="111" t="s">
        <v>123</v>
      </c>
      <c r="I44" s="2"/>
      <c r="J44" s="1">
        <v>2022</v>
      </c>
      <c r="K44" s="37">
        <v>8358</v>
      </c>
      <c r="L44" s="66">
        <v>8358</v>
      </c>
      <c r="M44" s="110" t="s">
        <v>48</v>
      </c>
      <c r="N44" s="110" t="s">
        <v>48</v>
      </c>
      <c r="O44" s="1" t="s">
        <v>275</v>
      </c>
      <c r="P44" s="4">
        <v>0</v>
      </c>
      <c r="Q44" s="1" t="s">
        <v>275</v>
      </c>
      <c r="R44" s="4">
        <v>0</v>
      </c>
      <c r="S44" s="1" t="s">
        <v>111</v>
      </c>
      <c r="T44" s="111" t="s">
        <v>288</v>
      </c>
      <c r="U44" s="111" t="s">
        <v>271</v>
      </c>
      <c r="V44" s="112" t="s">
        <v>333</v>
      </c>
      <c r="W44" s="110" t="s">
        <v>190</v>
      </c>
      <c r="X44" s="110" t="s">
        <v>268</v>
      </c>
      <c r="Y44" s="112" t="s">
        <v>102</v>
      </c>
      <c r="Z44" s="111" t="s">
        <v>267</v>
      </c>
      <c r="AA44" s="74"/>
    </row>
    <row r="45" spans="1:27" ht="50.25" customHeight="1" x14ac:dyDescent="0.25">
      <c r="A45" s="1">
        <v>40</v>
      </c>
      <c r="B45" s="112" t="s">
        <v>92</v>
      </c>
      <c r="C45" s="112" t="s">
        <v>92</v>
      </c>
      <c r="D45" s="2"/>
      <c r="E45" s="2"/>
      <c r="F45" s="3">
        <f t="shared" si="2"/>
        <v>45.000000000000007</v>
      </c>
      <c r="G45" s="112" t="s">
        <v>101</v>
      </c>
      <c r="H45" s="111" t="s">
        <v>123</v>
      </c>
      <c r="I45" s="2"/>
      <c r="J45" s="1" t="s">
        <v>40</v>
      </c>
      <c r="K45" s="4">
        <v>5000</v>
      </c>
      <c r="L45" s="4">
        <v>5000</v>
      </c>
      <c r="M45" s="110" t="s">
        <v>48</v>
      </c>
      <c r="N45" s="110" t="s">
        <v>48</v>
      </c>
      <c r="O45" s="1" t="s">
        <v>275</v>
      </c>
      <c r="P45" s="4">
        <v>0</v>
      </c>
      <c r="Q45" s="1" t="s">
        <v>275</v>
      </c>
      <c r="R45" s="4">
        <v>0</v>
      </c>
      <c r="S45" s="1" t="s">
        <v>111</v>
      </c>
      <c r="T45" s="111" t="s">
        <v>288</v>
      </c>
      <c r="U45" s="111" t="s">
        <v>271</v>
      </c>
      <c r="V45" s="112" t="s">
        <v>333</v>
      </c>
      <c r="W45" s="110" t="s">
        <v>190</v>
      </c>
      <c r="X45" s="110" t="s">
        <v>268</v>
      </c>
      <c r="Y45" s="112" t="s">
        <v>102</v>
      </c>
      <c r="Z45" s="111" t="s">
        <v>267</v>
      </c>
      <c r="AA45" s="74"/>
    </row>
    <row r="46" spans="1:27" ht="50.25" customHeight="1" x14ac:dyDescent="0.25">
      <c r="A46" s="1">
        <v>41</v>
      </c>
      <c r="B46" s="110" t="s">
        <v>103</v>
      </c>
      <c r="C46" s="110" t="s">
        <v>104</v>
      </c>
      <c r="D46" s="2"/>
      <c r="E46" s="2"/>
      <c r="F46" s="3">
        <f t="shared" si="2"/>
        <v>9.0000000000000018</v>
      </c>
      <c r="G46" s="112" t="s">
        <v>230</v>
      </c>
      <c r="H46" s="111" t="s">
        <v>123</v>
      </c>
      <c r="I46" s="111" t="s">
        <v>231</v>
      </c>
      <c r="J46" s="1">
        <v>2022</v>
      </c>
      <c r="K46" s="4">
        <v>1000</v>
      </c>
      <c r="L46" s="4">
        <v>1000</v>
      </c>
      <c r="M46" s="110" t="s">
        <v>48</v>
      </c>
      <c r="N46" s="110" t="s">
        <v>48</v>
      </c>
      <c r="O46" s="1" t="s">
        <v>275</v>
      </c>
      <c r="P46" s="4">
        <v>0</v>
      </c>
      <c r="Q46" s="1" t="s">
        <v>275</v>
      </c>
      <c r="R46" s="4">
        <v>0</v>
      </c>
      <c r="S46" s="1" t="s">
        <v>111</v>
      </c>
      <c r="T46" s="111" t="s">
        <v>288</v>
      </c>
      <c r="U46" s="111" t="s">
        <v>271</v>
      </c>
      <c r="V46" s="112" t="s">
        <v>333</v>
      </c>
      <c r="W46" s="110" t="s">
        <v>190</v>
      </c>
      <c r="X46" s="110" t="s">
        <v>268</v>
      </c>
      <c r="Y46" s="112" t="s">
        <v>102</v>
      </c>
      <c r="Z46" s="111" t="s">
        <v>267</v>
      </c>
      <c r="AA46" s="74"/>
    </row>
    <row r="47" spans="1:27" ht="50.25" customHeight="1" x14ac:dyDescent="0.25">
      <c r="A47" s="1">
        <v>42</v>
      </c>
      <c r="B47" s="110" t="s">
        <v>223</v>
      </c>
      <c r="C47" s="110" t="s">
        <v>222</v>
      </c>
      <c r="D47" s="2"/>
      <c r="E47" s="2"/>
      <c r="F47" s="3">
        <f t="shared" si="2"/>
        <v>15.300000000000002</v>
      </c>
      <c r="G47" s="112" t="s">
        <v>101</v>
      </c>
      <c r="H47" s="111" t="s">
        <v>123</v>
      </c>
      <c r="I47" s="111" t="s">
        <v>224</v>
      </c>
      <c r="J47" s="1">
        <v>2022</v>
      </c>
      <c r="K47" s="4">
        <v>1700</v>
      </c>
      <c r="L47" s="4">
        <v>1700</v>
      </c>
      <c r="M47" s="110" t="s">
        <v>48</v>
      </c>
      <c r="N47" s="110" t="s">
        <v>48</v>
      </c>
      <c r="O47" s="1" t="s">
        <v>275</v>
      </c>
      <c r="P47" s="4">
        <v>0</v>
      </c>
      <c r="Q47" s="1" t="s">
        <v>275</v>
      </c>
      <c r="R47" s="4">
        <v>0</v>
      </c>
      <c r="S47" s="1" t="s">
        <v>111</v>
      </c>
      <c r="T47" s="111" t="s">
        <v>288</v>
      </c>
      <c r="U47" s="111" t="s">
        <v>271</v>
      </c>
      <c r="V47" s="112" t="s">
        <v>333</v>
      </c>
      <c r="W47" s="110" t="s">
        <v>190</v>
      </c>
      <c r="X47" s="110" t="s">
        <v>268</v>
      </c>
      <c r="Y47" s="112" t="s">
        <v>102</v>
      </c>
      <c r="Z47" s="111" t="s">
        <v>267</v>
      </c>
      <c r="AA47" s="74"/>
    </row>
    <row r="48" spans="1:27" ht="50.25" customHeight="1" x14ac:dyDescent="0.25">
      <c r="A48" s="1">
        <v>43</v>
      </c>
      <c r="B48" s="110" t="s">
        <v>226</v>
      </c>
      <c r="C48" s="110" t="s">
        <v>225</v>
      </c>
      <c r="D48" s="2"/>
      <c r="E48" s="2"/>
      <c r="F48" s="3">
        <f t="shared" si="2"/>
        <v>4.0500000000000007</v>
      </c>
      <c r="G48" s="112" t="s">
        <v>101</v>
      </c>
      <c r="H48" s="111" t="s">
        <v>123</v>
      </c>
      <c r="I48" s="111" t="s">
        <v>227</v>
      </c>
      <c r="J48" s="1">
        <v>2022</v>
      </c>
      <c r="K48" s="4">
        <v>450</v>
      </c>
      <c r="L48" s="4">
        <v>450</v>
      </c>
      <c r="M48" s="110" t="s">
        <v>48</v>
      </c>
      <c r="N48" s="110" t="s">
        <v>48</v>
      </c>
      <c r="O48" s="1" t="s">
        <v>275</v>
      </c>
      <c r="P48" s="4">
        <v>0</v>
      </c>
      <c r="Q48" s="1" t="s">
        <v>275</v>
      </c>
      <c r="R48" s="4">
        <v>0</v>
      </c>
      <c r="S48" s="1" t="s">
        <v>111</v>
      </c>
      <c r="T48" s="111" t="s">
        <v>288</v>
      </c>
      <c r="U48" s="111" t="s">
        <v>271</v>
      </c>
      <c r="V48" s="112" t="s">
        <v>333</v>
      </c>
      <c r="W48" s="110" t="s">
        <v>190</v>
      </c>
      <c r="X48" s="110" t="s">
        <v>268</v>
      </c>
      <c r="Y48" s="112" t="s">
        <v>102</v>
      </c>
      <c r="Z48" s="111" t="s">
        <v>267</v>
      </c>
      <c r="AA48" s="74"/>
    </row>
    <row r="49" spans="1:27" ht="50.25" customHeight="1" x14ac:dyDescent="0.25">
      <c r="A49" s="1">
        <v>44</v>
      </c>
      <c r="B49" s="110" t="s">
        <v>228</v>
      </c>
      <c r="C49" s="110" t="s">
        <v>229</v>
      </c>
      <c r="D49" s="2"/>
      <c r="E49" s="2"/>
      <c r="F49" s="3">
        <f t="shared" si="2"/>
        <v>22.500000000000004</v>
      </c>
      <c r="G49" s="112" t="s">
        <v>101</v>
      </c>
      <c r="H49" s="111" t="s">
        <v>123</v>
      </c>
      <c r="I49" s="111" t="s">
        <v>233</v>
      </c>
      <c r="J49" s="1">
        <v>2022</v>
      </c>
      <c r="K49" s="4">
        <v>2500</v>
      </c>
      <c r="L49" s="4">
        <v>2500</v>
      </c>
      <c r="M49" s="110" t="s">
        <v>48</v>
      </c>
      <c r="N49" s="110" t="s">
        <v>48</v>
      </c>
      <c r="O49" s="1" t="s">
        <v>275</v>
      </c>
      <c r="P49" s="4">
        <v>0</v>
      </c>
      <c r="Q49" s="1" t="s">
        <v>275</v>
      </c>
      <c r="R49" s="4">
        <v>0</v>
      </c>
      <c r="S49" s="1" t="s">
        <v>111</v>
      </c>
      <c r="T49" s="111" t="s">
        <v>288</v>
      </c>
      <c r="U49" s="111" t="s">
        <v>271</v>
      </c>
      <c r="V49" s="112" t="s">
        <v>333</v>
      </c>
      <c r="W49" s="110" t="s">
        <v>190</v>
      </c>
      <c r="X49" s="110" t="s">
        <v>268</v>
      </c>
      <c r="Y49" s="112" t="s">
        <v>102</v>
      </c>
      <c r="Z49" s="111" t="s">
        <v>267</v>
      </c>
      <c r="AA49" s="74"/>
    </row>
    <row r="50" spans="1:27" ht="63.75" x14ac:dyDescent="0.25">
      <c r="A50" s="1">
        <v>45</v>
      </c>
      <c r="B50" s="112" t="s">
        <v>82</v>
      </c>
      <c r="C50" s="112" t="s">
        <v>83</v>
      </c>
      <c r="D50" s="2"/>
      <c r="E50" s="2"/>
      <c r="F50" s="3">
        <f t="shared" ref="F50:F57" si="3">K50*0.9%</f>
        <v>9.0000000000000018</v>
      </c>
      <c r="G50" s="112" t="s">
        <v>490</v>
      </c>
      <c r="H50" s="111" t="s">
        <v>112</v>
      </c>
      <c r="I50" s="110" t="s">
        <v>64</v>
      </c>
      <c r="J50" s="1" t="s">
        <v>80</v>
      </c>
      <c r="K50" s="4">
        <v>1000</v>
      </c>
      <c r="L50" s="4">
        <v>1000</v>
      </c>
      <c r="M50" s="4">
        <v>0</v>
      </c>
      <c r="N50" s="110" t="s">
        <v>48</v>
      </c>
      <c r="O50" s="1" t="s">
        <v>275</v>
      </c>
      <c r="P50" s="4">
        <v>0</v>
      </c>
      <c r="Q50" s="111" t="s">
        <v>626</v>
      </c>
      <c r="R50" s="112" t="s">
        <v>266</v>
      </c>
      <c r="S50" s="1" t="s">
        <v>111</v>
      </c>
      <c r="T50" s="111" t="s">
        <v>288</v>
      </c>
      <c r="U50" s="111" t="s">
        <v>271</v>
      </c>
      <c r="V50" s="112" t="s">
        <v>373</v>
      </c>
      <c r="W50" s="110" t="s">
        <v>186</v>
      </c>
      <c r="X50" s="110" t="s">
        <v>209</v>
      </c>
      <c r="Y50" s="112" t="s">
        <v>373</v>
      </c>
      <c r="Z50" s="111" t="s">
        <v>1069</v>
      </c>
      <c r="AA50" s="75"/>
    </row>
    <row r="51" spans="1:27" ht="104.25" customHeight="1" x14ac:dyDescent="0.25">
      <c r="A51" s="1">
        <v>46</v>
      </c>
      <c r="B51" s="111" t="s">
        <v>343</v>
      </c>
      <c r="C51" s="111" t="s">
        <v>72</v>
      </c>
      <c r="D51" s="111" t="s">
        <v>698</v>
      </c>
      <c r="E51" s="111">
        <v>10</v>
      </c>
      <c r="F51" s="111">
        <f t="shared" si="3"/>
        <v>179.10000000000002</v>
      </c>
      <c r="G51" s="111" t="s">
        <v>73</v>
      </c>
      <c r="H51" s="111" t="s">
        <v>112</v>
      </c>
      <c r="I51" s="111" t="s">
        <v>1116</v>
      </c>
      <c r="J51" s="111" t="s">
        <v>80</v>
      </c>
      <c r="K51" s="68">
        <v>19900</v>
      </c>
      <c r="L51" s="68">
        <v>7960</v>
      </c>
      <c r="M51" s="110" t="s">
        <v>48</v>
      </c>
      <c r="N51" s="110" t="s">
        <v>842</v>
      </c>
      <c r="O51" s="81">
        <v>11940</v>
      </c>
      <c r="P51" s="111" t="s">
        <v>626</v>
      </c>
      <c r="Q51" s="111" t="s">
        <v>626</v>
      </c>
      <c r="R51" s="111" t="s">
        <v>264</v>
      </c>
      <c r="S51" s="1" t="s">
        <v>111</v>
      </c>
      <c r="T51" s="111" t="s">
        <v>288</v>
      </c>
      <c r="U51" s="111" t="s">
        <v>271</v>
      </c>
      <c r="V51" s="111" t="s">
        <v>342</v>
      </c>
      <c r="W51" s="111" t="s">
        <v>181</v>
      </c>
      <c r="X51" s="111" t="s">
        <v>203</v>
      </c>
      <c r="Y51" s="111" t="s">
        <v>342</v>
      </c>
      <c r="Z51" s="111" t="s">
        <v>1069</v>
      </c>
      <c r="AA51" s="74"/>
    </row>
    <row r="52" spans="1:27" ht="58.5" customHeight="1" x14ac:dyDescent="0.25">
      <c r="A52" s="1">
        <v>47</v>
      </c>
      <c r="B52" s="111" t="s">
        <v>219</v>
      </c>
      <c r="C52" s="110" t="s">
        <v>47</v>
      </c>
      <c r="D52" s="110">
        <v>81.5</v>
      </c>
      <c r="E52" s="2"/>
      <c r="F52" s="3">
        <f t="shared" si="3"/>
        <v>55.379700000000007</v>
      </c>
      <c r="G52" s="111" t="s">
        <v>73</v>
      </c>
      <c r="H52" s="111" t="s">
        <v>115</v>
      </c>
      <c r="I52" s="110" t="s">
        <v>218</v>
      </c>
      <c r="J52" s="1" t="s">
        <v>40</v>
      </c>
      <c r="K52" s="26">
        <v>6153.3</v>
      </c>
      <c r="L52" s="26">
        <v>6153.3</v>
      </c>
      <c r="M52" s="26">
        <v>0</v>
      </c>
      <c r="N52" s="111" t="s">
        <v>48</v>
      </c>
      <c r="O52" s="1" t="s">
        <v>275</v>
      </c>
      <c r="P52" s="26">
        <v>0</v>
      </c>
      <c r="Q52" s="1" t="s">
        <v>275</v>
      </c>
      <c r="R52" s="1" t="s">
        <v>133</v>
      </c>
      <c r="S52" s="111" t="s">
        <v>275</v>
      </c>
      <c r="T52" s="111" t="s">
        <v>271</v>
      </c>
      <c r="U52" s="111" t="s">
        <v>271</v>
      </c>
      <c r="V52" s="111" t="s">
        <v>388</v>
      </c>
      <c r="W52" s="111" t="s">
        <v>172</v>
      </c>
      <c r="X52" s="110" t="s">
        <v>196</v>
      </c>
      <c r="Y52" s="111" t="s">
        <v>388</v>
      </c>
      <c r="Z52" s="111" t="s">
        <v>734</v>
      </c>
      <c r="AA52" s="74"/>
    </row>
    <row r="53" spans="1:27" ht="78.75" customHeight="1" x14ac:dyDescent="0.25">
      <c r="A53" s="1">
        <v>48</v>
      </c>
      <c r="B53" s="110" t="s">
        <v>280</v>
      </c>
      <c r="C53" s="110" t="s">
        <v>127</v>
      </c>
      <c r="D53" s="1">
        <v>169.5</v>
      </c>
      <c r="E53" s="2"/>
      <c r="F53" s="3">
        <f t="shared" si="3"/>
        <v>115.17660000000001</v>
      </c>
      <c r="G53" s="111" t="s">
        <v>73</v>
      </c>
      <c r="H53" s="111" t="s">
        <v>115</v>
      </c>
      <c r="I53" s="110" t="s">
        <v>587</v>
      </c>
      <c r="J53" s="1">
        <v>2022</v>
      </c>
      <c r="K53" s="4">
        <v>12797.4</v>
      </c>
      <c r="L53" s="3">
        <v>12797.4</v>
      </c>
      <c r="M53" s="5">
        <v>0</v>
      </c>
      <c r="N53" s="110" t="s">
        <v>48</v>
      </c>
      <c r="O53" s="1" t="s">
        <v>275</v>
      </c>
      <c r="P53" s="4">
        <v>0</v>
      </c>
      <c r="Q53" s="1" t="s">
        <v>275</v>
      </c>
      <c r="R53" s="1" t="s">
        <v>133</v>
      </c>
      <c r="S53" s="111" t="s">
        <v>275</v>
      </c>
      <c r="T53" s="111" t="s">
        <v>271</v>
      </c>
      <c r="U53" s="111" t="s">
        <v>271</v>
      </c>
      <c r="V53" s="41" t="s">
        <v>318</v>
      </c>
      <c r="W53" s="41" t="s">
        <v>191</v>
      </c>
      <c r="X53" s="47" t="s">
        <v>588</v>
      </c>
      <c r="Y53" s="41" t="s">
        <v>318</v>
      </c>
      <c r="Z53" s="111" t="s">
        <v>734</v>
      </c>
      <c r="AA53" s="74"/>
    </row>
    <row r="54" spans="1:27" ht="66.75" customHeight="1" x14ac:dyDescent="0.25">
      <c r="A54" s="1">
        <v>49</v>
      </c>
      <c r="B54" s="110" t="s">
        <v>485</v>
      </c>
      <c r="C54" s="110" t="s">
        <v>47</v>
      </c>
      <c r="D54" s="110">
        <v>57.1</v>
      </c>
      <c r="E54" s="2"/>
      <c r="F54" s="3">
        <f t="shared" si="3"/>
        <v>38.799900000000008</v>
      </c>
      <c r="G54" s="111" t="s">
        <v>73</v>
      </c>
      <c r="H54" s="111" t="s">
        <v>115</v>
      </c>
      <c r="I54" s="111" t="s">
        <v>589</v>
      </c>
      <c r="J54" s="1">
        <v>2022</v>
      </c>
      <c r="K54" s="26">
        <v>4311.1000000000004</v>
      </c>
      <c r="L54" s="26">
        <v>4311.1000000000004</v>
      </c>
      <c r="M54" s="26">
        <v>0</v>
      </c>
      <c r="N54" s="111" t="s">
        <v>48</v>
      </c>
      <c r="O54" s="1" t="s">
        <v>275</v>
      </c>
      <c r="P54" s="26">
        <v>0</v>
      </c>
      <c r="Q54" s="1" t="s">
        <v>275</v>
      </c>
      <c r="R54" s="1" t="s">
        <v>133</v>
      </c>
      <c r="S54" s="111" t="s">
        <v>275</v>
      </c>
      <c r="T54" s="111" t="s">
        <v>271</v>
      </c>
      <c r="U54" s="111" t="s">
        <v>271</v>
      </c>
      <c r="V54" s="111" t="s">
        <v>388</v>
      </c>
      <c r="W54" s="111" t="s">
        <v>590</v>
      </c>
      <c r="X54" s="110" t="s">
        <v>591</v>
      </c>
      <c r="Y54" s="111" t="s">
        <v>388</v>
      </c>
      <c r="Z54" s="111" t="s">
        <v>734</v>
      </c>
      <c r="AA54" s="74"/>
    </row>
    <row r="55" spans="1:27" ht="69.75" customHeight="1" x14ac:dyDescent="0.25">
      <c r="A55" s="1">
        <v>50</v>
      </c>
      <c r="B55" s="112" t="s">
        <v>374</v>
      </c>
      <c r="C55" s="110" t="s">
        <v>127</v>
      </c>
      <c r="D55" s="1">
        <v>176.2</v>
      </c>
      <c r="E55" s="2"/>
      <c r="F55" s="3">
        <f t="shared" si="3"/>
        <v>119.72970000000001</v>
      </c>
      <c r="G55" s="112" t="s">
        <v>375</v>
      </c>
      <c r="H55" s="111" t="s">
        <v>115</v>
      </c>
      <c r="I55" s="110" t="s">
        <v>592</v>
      </c>
      <c r="J55" s="1" t="s">
        <v>80</v>
      </c>
      <c r="K55" s="4">
        <v>13303.3</v>
      </c>
      <c r="L55" s="4">
        <v>13303.3</v>
      </c>
      <c r="M55" s="4">
        <v>0</v>
      </c>
      <c r="N55" s="110" t="s">
        <v>48</v>
      </c>
      <c r="O55" s="1" t="s">
        <v>275</v>
      </c>
      <c r="P55" s="4">
        <v>0</v>
      </c>
      <c r="Q55" s="1" t="s">
        <v>275</v>
      </c>
      <c r="R55" s="1" t="s">
        <v>133</v>
      </c>
      <c r="S55" s="111" t="s">
        <v>275</v>
      </c>
      <c r="T55" s="111" t="s">
        <v>271</v>
      </c>
      <c r="U55" s="111" t="s">
        <v>271</v>
      </c>
      <c r="V55" s="112" t="s">
        <v>376</v>
      </c>
      <c r="W55" s="110" t="s">
        <v>188</v>
      </c>
      <c r="X55" s="110" t="s">
        <v>210</v>
      </c>
      <c r="Y55" s="112" t="s">
        <v>376</v>
      </c>
      <c r="Z55" s="111" t="s">
        <v>734</v>
      </c>
      <c r="AA55" s="74"/>
    </row>
    <row r="56" spans="1:27" ht="69.75" customHeight="1" x14ac:dyDescent="0.25">
      <c r="A56" s="1">
        <v>51</v>
      </c>
      <c r="B56" s="112" t="s">
        <v>84</v>
      </c>
      <c r="C56" s="110" t="s">
        <v>127</v>
      </c>
      <c r="D56" s="1">
        <v>182.9</v>
      </c>
      <c r="E56" s="2"/>
      <c r="F56" s="3">
        <f t="shared" si="3"/>
        <v>124.28190000000002</v>
      </c>
      <c r="G56" s="112" t="s">
        <v>375</v>
      </c>
      <c r="H56" s="111" t="s">
        <v>115</v>
      </c>
      <c r="I56" s="110" t="s">
        <v>592</v>
      </c>
      <c r="J56" s="1" t="s">
        <v>80</v>
      </c>
      <c r="K56" s="4">
        <v>13809.1</v>
      </c>
      <c r="L56" s="4">
        <v>13809.1</v>
      </c>
      <c r="M56" s="4">
        <v>0</v>
      </c>
      <c r="N56" s="110" t="s">
        <v>48</v>
      </c>
      <c r="O56" s="1" t="s">
        <v>275</v>
      </c>
      <c r="P56" s="4">
        <v>0</v>
      </c>
      <c r="Q56" s="1" t="s">
        <v>275</v>
      </c>
      <c r="R56" s="1" t="s">
        <v>133</v>
      </c>
      <c r="S56" s="111" t="s">
        <v>275</v>
      </c>
      <c r="T56" s="111" t="s">
        <v>271</v>
      </c>
      <c r="U56" s="111" t="s">
        <v>271</v>
      </c>
      <c r="V56" s="112" t="s">
        <v>376</v>
      </c>
      <c r="W56" s="110" t="s">
        <v>187</v>
      </c>
      <c r="X56" s="110" t="s">
        <v>211</v>
      </c>
      <c r="Y56" s="112" t="s">
        <v>376</v>
      </c>
      <c r="Z56" s="111" t="s">
        <v>734</v>
      </c>
      <c r="AA56" s="74"/>
    </row>
    <row r="57" spans="1:27" ht="57" customHeight="1" x14ac:dyDescent="0.25">
      <c r="A57" s="1">
        <v>52</v>
      </c>
      <c r="B57" s="110" t="s">
        <v>593</v>
      </c>
      <c r="C57" s="110" t="s">
        <v>47</v>
      </c>
      <c r="D57" s="110" t="s">
        <v>594</v>
      </c>
      <c r="E57" s="2"/>
      <c r="F57" s="3">
        <f t="shared" si="3"/>
        <v>74.474100000000007</v>
      </c>
      <c r="G57" s="111" t="s">
        <v>39</v>
      </c>
      <c r="H57" s="111" t="s">
        <v>115</v>
      </c>
      <c r="I57" s="111" t="s">
        <v>595</v>
      </c>
      <c r="J57" s="1">
        <v>2022</v>
      </c>
      <c r="K57" s="26">
        <v>8274.9</v>
      </c>
      <c r="L57" s="26">
        <v>8274.9</v>
      </c>
      <c r="M57" s="26">
        <v>0</v>
      </c>
      <c r="N57" s="111" t="s">
        <v>48</v>
      </c>
      <c r="O57" s="1" t="s">
        <v>275</v>
      </c>
      <c r="P57" s="26">
        <v>0</v>
      </c>
      <c r="Q57" s="1" t="s">
        <v>275</v>
      </c>
      <c r="R57" s="1" t="s">
        <v>133</v>
      </c>
      <c r="S57" s="111" t="s">
        <v>275</v>
      </c>
      <c r="T57" s="111" t="s">
        <v>271</v>
      </c>
      <c r="U57" s="111" t="s">
        <v>271</v>
      </c>
      <c r="V57" s="110" t="s">
        <v>336</v>
      </c>
      <c r="W57" s="110" t="s">
        <v>596</v>
      </c>
      <c r="X57" s="110" t="s">
        <v>670</v>
      </c>
      <c r="Y57" s="110" t="s">
        <v>336</v>
      </c>
      <c r="Z57" s="111" t="s">
        <v>734</v>
      </c>
      <c r="AA57" s="74"/>
    </row>
    <row r="58" spans="1:27" s="59" customFormat="1" ht="95.25" customHeight="1" x14ac:dyDescent="0.25">
      <c r="A58" s="1">
        <v>53</v>
      </c>
      <c r="B58" s="112" t="s">
        <v>761</v>
      </c>
      <c r="C58" s="112" t="s">
        <v>568</v>
      </c>
      <c r="D58" s="110" t="s">
        <v>762</v>
      </c>
      <c r="E58" s="2"/>
      <c r="F58" s="3">
        <f t="shared" ref="F58:F68" si="4">K58*0.9%</f>
        <v>39.999960000000002</v>
      </c>
      <c r="G58" s="112" t="s">
        <v>34</v>
      </c>
      <c r="H58" s="111" t="s">
        <v>112</v>
      </c>
      <c r="I58" s="110" t="s">
        <v>64</v>
      </c>
      <c r="J58" s="1" t="s">
        <v>41</v>
      </c>
      <c r="K58" s="4">
        <v>4444.4399999999996</v>
      </c>
      <c r="L58" s="76">
        <v>444.44</v>
      </c>
      <c r="M58" s="110" t="s">
        <v>828</v>
      </c>
      <c r="N58" s="1" t="s">
        <v>443</v>
      </c>
      <c r="O58" s="4">
        <v>4000</v>
      </c>
      <c r="P58" s="111" t="s">
        <v>626</v>
      </c>
      <c r="Q58" s="111" t="s">
        <v>264</v>
      </c>
      <c r="R58" s="1" t="s">
        <v>111</v>
      </c>
      <c r="S58" s="1"/>
      <c r="T58" s="111" t="s">
        <v>271</v>
      </c>
      <c r="U58" s="111" t="s">
        <v>271</v>
      </c>
      <c r="V58" s="112" t="s">
        <v>763</v>
      </c>
      <c r="X58" s="17" t="s">
        <v>567</v>
      </c>
      <c r="Y58" s="110" t="s">
        <v>844</v>
      </c>
      <c r="Z58" s="111" t="s">
        <v>1069</v>
      </c>
    </row>
    <row r="59" spans="1:27" s="59" customFormat="1" ht="81" customHeight="1" x14ac:dyDescent="0.25">
      <c r="A59" s="1">
        <v>54</v>
      </c>
      <c r="B59" s="112" t="s">
        <v>764</v>
      </c>
      <c r="C59" s="112" t="s">
        <v>568</v>
      </c>
      <c r="D59" s="110" t="s">
        <v>762</v>
      </c>
      <c r="E59" s="2"/>
      <c r="F59" s="3">
        <f t="shared" si="4"/>
        <v>39.999960000000002</v>
      </c>
      <c r="G59" s="112" t="s">
        <v>34</v>
      </c>
      <c r="H59" s="111" t="s">
        <v>112</v>
      </c>
      <c r="I59" s="110" t="s">
        <v>64</v>
      </c>
      <c r="J59" s="1" t="s">
        <v>41</v>
      </c>
      <c r="K59" s="4">
        <v>4444.4399999999996</v>
      </c>
      <c r="L59" s="76">
        <v>444.44</v>
      </c>
      <c r="M59" s="110" t="s">
        <v>828</v>
      </c>
      <c r="N59" s="1" t="s">
        <v>443</v>
      </c>
      <c r="O59" s="4">
        <v>4000</v>
      </c>
      <c r="P59" s="111" t="s">
        <v>626</v>
      </c>
      <c r="Q59" s="111" t="s">
        <v>264</v>
      </c>
      <c r="R59" s="1" t="s">
        <v>111</v>
      </c>
      <c r="S59" s="1"/>
      <c r="T59" s="111" t="s">
        <v>271</v>
      </c>
      <c r="U59" s="111" t="s">
        <v>271</v>
      </c>
      <c r="V59" s="112" t="s">
        <v>765</v>
      </c>
      <c r="X59" s="77" t="s">
        <v>567</v>
      </c>
      <c r="Y59" s="110" t="s">
        <v>847</v>
      </c>
      <c r="Z59" s="111" t="s">
        <v>1069</v>
      </c>
    </row>
    <row r="60" spans="1:27" s="59" customFormat="1" ht="89.25" x14ac:dyDescent="0.25">
      <c r="A60" s="1">
        <v>55</v>
      </c>
      <c r="B60" s="112" t="s">
        <v>766</v>
      </c>
      <c r="C60" s="112" t="s">
        <v>568</v>
      </c>
      <c r="D60" s="110" t="s">
        <v>762</v>
      </c>
      <c r="E60" s="2"/>
      <c r="F60" s="3">
        <f t="shared" si="4"/>
        <v>39.999960000000002</v>
      </c>
      <c r="G60" s="112" t="s">
        <v>34</v>
      </c>
      <c r="H60" s="111" t="s">
        <v>112</v>
      </c>
      <c r="I60" s="110" t="s">
        <v>64</v>
      </c>
      <c r="J60" s="1" t="s">
        <v>41</v>
      </c>
      <c r="K60" s="4">
        <v>4444.4399999999996</v>
      </c>
      <c r="L60" s="76">
        <v>444.44</v>
      </c>
      <c r="M60" s="110" t="s">
        <v>828</v>
      </c>
      <c r="N60" s="1" t="s">
        <v>443</v>
      </c>
      <c r="O60" s="4">
        <v>4000</v>
      </c>
      <c r="P60" s="111" t="s">
        <v>626</v>
      </c>
      <c r="Q60" s="111" t="s">
        <v>264</v>
      </c>
      <c r="R60" s="1" t="s">
        <v>111</v>
      </c>
      <c r="S60" s="1"/>
      <c r="T60" s="36" t="s">
        <v>271</v>
      </c>
      <c r="U60" s="1" t="s">
        <v>271</v>
      </c>
      <c r="V60" s="112" t="s">
        <v>767</v>
      </c>
      <c r="X60" s="77" t="s">
        <v>567</v>
      </c>
      <c r="Y60" s="110" t="s">
        <v>845</v>
      </c>
      <c r="Z60" s="111" t="s">
        <v>1069</v>
      </c>
    </row>
    <row r="61" spans="1:27" s="59" customFormat="1" ht="115.5" customHeight="1" x14ac:dyDescent="0.25">
      <c r="A61" s="1">
        <v>56</v>
      </c>
      <c r="B61" s="112" t="s">
        <v>768</v>
      </c>
      <c r="C61" s="112" t="s">
        <v>568</v>
      </c>
      <c r="D61" s="110" t="s">
        <v>762</v>
      </c>
      <c r="E61" s="2"/>
      <c r="F61" s="3">
        <f t="shared" si="4"/>
        <v>39.999960000000002</v>
      </c>
      <c r="G61" s="112" t="s">
        <v>34</v>
      </c>
      <c r="H61" s="111" t="s">
        <v>112</v>
      </c>
      <c r="I61" s="110" t="s">
        <v>64</v>
      </c>
      <c r="J61" s="1" t="s">
        <v>41</v>
      </c>
      <c r="K61" s="4">
        <v>4444.4399999999996</v>
      </c>
      <c r="L61" s="76">
        <v>444.44</v>
      </c>
      <c r="M61" s="110" t="s">
        <v>828</v>
      </c>
      <c r="N61" s="1" t="s">
        <v>443</v>
      </c>
      <c r="O61" s="4">
        <v>4000</v>
      </c>
      <c r="P61" s="111" t="s">
        <v>626</v>
      </c>
      <c r="Q61" s="111" t="s">
        <v>264</v>
      </c>
      <c r="R61" s="1" t="s">
        <v>111</v>
      </c>
      <c r="S61" s="1"/>
      <c r="T61" s="36" t="s">
        <v>271</v>
      </c>
      <c r="U61" s="1" t="s">
        <v>271</v>
      </c>
      <c r="V61" s="112" t="s">
        <v>769</v>
      </c>
      <c r="X61" s="77" t="s">
        <v>567</v>
      </c>
      <c r="Y61" s="110" t="s">
        <v>846</v>
      </c>
      <c r="Z61" s="111" t="s">
        <v>1069</v>
      </c>
    </row>
    <row r="62" spans="1:27" s="82" customFormat="1" ht="72.75" customHeight="1" x14ac:dyDescent="0.25">
      <c r="A62" s="1">
        <v>57</v>
      </c>
      <c r="B62" s="40" t="s">
        <v>684</v>
      </c>
      <c r="C62" s="40" t="s">
        <v>566</v>
      </c>
      <c r="D62" s="39" t="s">
        <v>1118</v>
      </c>
      <c r="E62" s="1">
        <v>12</v>
      </c>
      <c r="F62" s="3">
        <f t="shared" si="4"/>
        <v>270.00000000000006</v>
      </c>
      <c r="G62" s="112" t="s">
        <v>34</v>
      </c>
      <c r="H62" s="110" t="s">
        <v>634</v>
      </c>
      <c r="I62" s="110" t="s">
        <v>1117</v>
      </c>
      <c r="J62" s="1">
        <v>2023</v>
      </c>
      <c r="K62" s="6">
        <v>30000</v>
      </c>
      <c r="L62" s="6">
        <v>30000</v>
      </c>
      <c r="M62" s="110" t="s">
        <v>48</v>
      </c>
      <c r="N62" s="1" t="s">
        <v>275</v>
      </c>
      <c r="O62" s="4">
        <v>0</v>
      </c>
      <c r="P62" s="111" t="s">
        <v>626</v>
      </c>
      <c r="Q62" s="111" t="s">
        <v>264</v>
      </c>
      <c r="R62" s="1" t="s">
        <v>111</v>
      </c>
      <c r="S62" s="110" t="s">
        <v>269</v>
      </c>
      <c r="T62" s="1" t="s">
        <v>271</v>
      </c>
      <c r="U62" s="1" t="s">
        <v>271</v>
      </c>
      <c r="V62" s="40" t="s">
        <v>782</v>
      </c>
      <c r="W62" s="39" t="s">
        <v>629</v>
      </c>
      <c r="X62" s="39" t="s">
        <v>565</v>
      </c>
      <c r="Y62" s="40" t="s">
        <v>782</v>
      </c>
      <c r="Z62" s="125" t="s">
        <v>1069</v>
      </c>
      <c r="AA62" s="126"/>
    </row>
    <row r="63" spans="1:27" ht="107.25" customHeight="1" x14ac:dyDescent="0.25">
      <c r="A63" s="1">
        <v>58</v>
      </c>
      <c r="B63" s="110" t="s">
        <v>232</v>
      </c>
      <c r="C63" s="110" t="s">
        <v>229</v>
      </c>
      <c r="D63" s="2"/>
      <c r="E63" s="1">
        <v>2</v>
      </c>
      <c r="F63" s="3">
        <f t="shared" si="4"/>
        <v>205.92000000000002</v>
      </c>
      <c r="G63" s="112" t="s">
        <v>101</v>
      </c>
      <c r="H63" s="111" t="s">
        <v>123</v>
      </c>
      <c r="I63" s="111" t="s">
        <v>871</v>
      </c>
      <c r="J63" s="1" t="s">
        <v>41</v>
      </c>
      <c r="K63" s="4">
        <v>22880</v>
      </c>
      <c r="L63" s="4">
        <v>22880</v>
      </c>
      <c r="M63" s="110" t="s">
        <v>48</v>
      </c>
      <c r="N63" s="1" t="s">
        <v>275</v>
      </c>
      <c r="O63" s="4">
        <v>0</v>
      </c>
      <c r="P63" s="1" t="s">
        <v>275</v>
      </c>
      <c r="Q63" s="4">
        <v>0</v>
      </c>
      <c r="R63" s="1" t="s">
        <v>111</v>
      </c>
      <c r="S63" s="111" t="s">
        <v>288</v>
      </c>
      <c r="T63" s="111" t="s">
        <v>271</v>
      </c>
      <c r="U63" s="111" t="s">
        <v>271</v>
      </c>
      <c r="V63" s="112" t="s">
        <v>333</v>
      </c>
      <c r="W63" s="110" t="s">
        <v>190</v>
      </c>
      <c r="X63" s="110" t="s">
        <v>268</v>
      </c>
      <c r="Y63" s="112" t="s">
        <v>333</v>
      </c>
      <c r="Z63" s="125" t="s">
        <v>631</v>
      </c>
      <c r="AA63" s="126"/>
    </row>
    <row r="64" spans="1:27" ht="93" customHeight="1" x14ac:dyDescent="0.25">
      <c r="A64" s="1">
        <v>59</v>
      </c>
      <c r="B64" s="110" t="s">
        <v>234</v>
      </c>
      <c r="C64" s="110" t="s">
        <v>562</v>
      </c>
      <c r="D64" s="2"/>
      <c r="E64" s="1">
        <v>2</v>
      </c>
      <c r="F64" s="3">
        <f t="shared" si="4"/>
        <v>19.8</v>
      </c>
      <c r="G64" s="112" t="s">
        <v>101</v>
      </c>
      <c r="H64" s="111" t="s">
        <v>123</v>
      </c>
      <c r="I64" s="111" t="s">
        <v>870</v>
      </c>
      <c r="J64" s="1" t="s">
        <v>41</v>
      </c>
      <c r="K64" s="4">
        <v>2200</v>
      </c>
      <c r="L64" s="4">
        <v>2200</v>
      </c>
      <c r="M64" s="110" t="s">
        <v>48</v>
      </c>
      <c r="N64" s="1" t="s">
        <v>275</v>
      </c>
      <c r="O64" s="4">
        <v>0</v>
      </c>
      <c r="P64" s="1" t="s">
        <v>275</v>
      </c>
      <c r="Q64" s="4">
        <v>0</v>
      </c>
      <c r="R64" s="1" t="s">
        <v>111</v>
      </c>
      <c r="S64" s="111" t="s">
        <v>288</v>
      </c>
      <c r="T64" s="111" t="s">
        <v>271</v>
      </c>
      <c r="U64" s="111" t="s">
        <v>271</v>
      </c>
      <c r="V64" s="112" t="s">
        <v>333</v>
      </c>
      <c r="W64" s="110" t="s">
        <v>190</v>
      </c>
      <c r="X64" s="110" t="s">
        <v>268</v>
      </c>
      <c r="Y64" s="112" t="s">
        <v>333</v>
      </c>
      <c r="Z64" s="125" t="s">
        <v>631</v>
      </c>
      <c r="AA64" s="126"/>
    </row>
    <row r="65" spans="1:28" s="10" customFormat="1" ht="53.25" customHeight="1" x14ac:dyDescent="0.2">
      <c r="A65" s="1">
        <v>60</v>
      </c>
      <c r="B65" s="110" t="s">
        <v>262</v>
      </c>
      <c r="C65" s="111" t="s">
        <v>272</v>
      </c>
      <c r="D65" s="110"/>
      <c r="E65" s="110"/>
      <c r="F65" s="3">
        <f t="shared" si="4"/>
        <v>62.851500000000009</v>
      </c>
      <c r="G65" s="111" t="s">
        <v>34</v>
      </c>
      <c r="H65" s="110" t="s">
        <v>610</v>
      </c>
      <c r="I65" s="110" t="s">
        <v>793</v>
      </c>
      <c r="J65" s="110">
        <v>2023</v>
      </c>
      <c r="K65" s="6">
        <v>6983.5</v>
      </c>
      <c r="L65" s="6">
        <v>0</v>
      </c>
      <c r="M65" s="110" t="s">
        <v>48</v>
      </c>
      <c r="N65" s="111" t="s">
        <v>680</v>
      </c>
      <c r="O65" s="6">
        <v>0</v>
      </c>
      <c r="P65" s="111" t="s">
        <v>377</v>
      </c>
      <c r="Q65" s="6">
        <v>0</v>
      </c>
      <c r="R65" s="1" t="s">
        <v>133</v>
      </c>
      <c r="S65" s="110" t="s">
        <v>269</v>
      </c>
      <c r="T65" s="110" t="s">
        <v>270</v>
      </c>
      <c r="U65" s="110" t="s">
        <v>271</v>
      </c>
      <c r="V65" s="111" t="s">
        <v>681</v>
      </c>
      <c r="W65" s="111" t="s">
        <v>1028</v>
      </c>
      <c r="X65" s="110" t="s">
        <v>1027</v>
      </c>
      <c r="Y65" s="111" t="s">
        <v>681</v>
      </c>
      <c r="Z65" s="118" t="s">
        <v>646</v>
      </c>
      <c r="AA65" s="118"/>
    </row>
    <row r="66" spans="1:28" s="10" customFormat="1" ht="68.25" customHeight="1" x14ac:dyDescent="0.2">
      <c r="A66" s="1">
        <v>61</v>
      </c>
      <c r="B66" s="110" t="s">
        <v>242</v>
      </c>
      <c r="C66" s="110" t="s">
        <v>727</v>
      </c>
      <c r="D66" s="110" t="s">
        <v>728</v>
      </c>
      <c r="E66" s="110"/>
      <c r="F66" s="3">
        <f t="shared" si="4"/>
        <v>3.6270000000000002</v>
      </c>
      <c r="G66" s="110" t="s">
        <v>492</v>
      </c>
      <c r="H66" s="110" t="s">
        <v>610</v>
      </c>
      <c r="I66" s="110" t="s">
        <v>793</v>
      </c>
      <c r="J66" s="110">
        <v>2023</v>
      </c>
      <c r="K66" s="6">
        <v>403</v>
      </c>
      <c r="L66" s="6">
        <v>0</v>
      </c>
      <c r="M66" s="110" t="s">
        <v>396</v>
      </c>
      <c r="N66" s="111" t="s">
        <v>380</v>
      </c>
      <c r="O66" s="6">
        <v>0</v>
      </c>
      <c r="P66" s="111" t="s">
        <v>377</v>
      </c>
      <c r="Q66" s="6">
        <v>0</v>
      </c>
      <c r="R66" s="1" t="s">
        <v>133</v>
      </c>
      <c r="S66" s="110" t="s">
        <v>269</v>
      </c>
      <c r="T66" s="110" t="s">
        <v>270</v>
      </c>
      <c r="U66" s="110" t="s">
        <v>271</v>
      </c>
      <c r="V66" s="110" t="s">
        <v>753</v>
      </c>
      <c r="W66" s="110" t="s">
        <v>243</v>
      </c>
      <c r="X66" s="110"/>
      <c r="Y66" s="110"/>
      <c r="Z66" s="118" t="s">
        <v>647</v>
      </c>
      <c r="AA66" s="118"/>
    </row>
    <row r="67" spans="1:28" s="10" customFormat="1" ht="68.25" customHeight="1" x14ac:dyDescent="0.2">
      <c r="A67" s="1">
        <v>62</v>
      </c>
      <c r="B67" s="111" t="s">
        <v>278</v>
      </c>
      <c r="C67" s="111" t="s">
        <v>272</v>
      </c>
      <c r="D67" s="111" t="s">
        <v>273</v>
      </c>
      <c r="E67" s="110"/>
      <c r="F67" s="3">
        <f t="shared" si="4"/>
        <v>19.530854999999999</v>
      </c>
      <c r="G67" s="111" t="s">
        <v>63</v>
      </c>
      <c r="H67" s="111" t="s">
        <v>610</v>
      </c>
      <c r="I67" s="111" t="s">
        <v>794</v>
      </c>
      <c r="J67" s="1">
        <v>2023</v>
      </c>
      <c r="K67" s="6">
        <v>2170.0949999999998</v>
      </c>
      <c r="L67" s="6">
        <v>0</v>
      </c>
      <c r="M67" s="111" t="s">
        <v>274</v>
      </c>
      <c r="N67" s="111" t="s">
        <v>380</v>
      </c>
      <c r="O67" s="6">
        <v>0</v>
      </c>
      <c r="P67" s="111" t="s">
        <v>377</v>
      </c>
      <c r="Q67" s="6">
        <v>0</v>
      </c>
      <c r="R67" s="111" t="s">
        <v>111</v>
      </c>
      <c r="S67" s="111" t="s">
        <v>277</v>
      </c>
      <c r="T67" s="111" t="s">
        <v>270</v>
      </c>
      <c r="U67" s="111" t="s">
        <v>276</v>
      </c>
      <c r="V67" s="111" t="s">
        <v>795</v>
      </c>
      <c r="W67" s="110"/>
      <c r="X67" s="111" t="s">
        <v>268</v>
      </c>
      <c r="Y67" s="111"/>
      <c r="Z67" s="118" t="s">
        <v>976</v>
      </c>
      <c r="AA67" s="118"/>
    </row>
    <row r="68" spans="1:28" ht="76.5" customHeight="1" x14ac:dyDescent="0.25">
      <c r="A68" s="1">
        <v>63</v>
      </c>
      <c r="B68" s="110" t="s">
        <v>601</v>
      </c>
      <c r="C68" s="110" t="s">
        <v>655</v>
      </c>
      <c r="D68" s="110" t="s">
        <v>883</v>
      </c>
      <c r="E68" s="1">
        <v>6</v>
      </c>
      <c r="F68" s="3">
        <f t="shared" si="4"/>
        <v>87.963570000000004</v>
      </c>
      <c r="G68" s="111" t="s">
        <v>73</v>
      </c>
      <c r="H68" s="111" t="s">
        <v>115</v>
      </c>
      <c r="I68" s="111" t="s">
        <v>742</v>
      </c>
      <c r="J68" s="1">
        <v>2023</v>
      </c>
      <c r="K68" s="26">
        <v>9773.73</v>
      </c>
      <c r="L68" s="26">
        <v>9773.73</v>
      </c>
      <c r="M68" s="111" t="s">
        <v>48</v>
      </c>
      <c r="N68" s="111" t="s">
        <v>377</v>
      </c>
      <c r="O68" s="26">
        <v>0</v>
      </c>
      <c r="P68" s="111" t="s">
        <v>377</v>
      </c>
      <c r="Q68" s="26">
        <v>0</v>
      </c>
      <c r="R68" s="1" t="s">
        <v>133</v>
      </c>
      <c r="S68" s="111" t="s">
        <v>275</v>
      </c>
      <c r="T68" s="111" t="s">
        <v>271</v>
      </c>
      <c r="U68" s="111" t="s">
        <v>271</v>
      </c>
      <c r="V68" s="41" t="s">
        <v>787</v>
      </c>
      <c r="W68" s="110"/>
      <c r="X68" s="110" t="s">
        <v>602</v>
      </c>
      <c r="Y68" s="41" t="s">
        <v>787</v>
      </c>
      <c r="Z68" s="125" t="s">
        <v>734</v>
      </c>
      <c r="AA68" s="126"/>
    </row>
    <row r="69" spans="1:28" s="10" customFormat="1" ht="100.5" customHeight="1" x14ac:dyDescent="0.2">
      <c r="A69" s="1">
        <v>64</v>
      </c>
      <c r="B69" s="110" t="s">
        <v>901</v>
      </c>
      <c r="C69" s="110"/>
      <c r="D69" s="110" t="s">
        <v>893</v>
      </c>
      <c r="E69" s="110"/>
      <c r="F69" s="3"/>
      <c r="G69" s="110" t="s">
        <v>902</v>
      </c>
      <c r="H69" s="110" t="s">
        <v>1151</v>
      </c>
      <c r="I69" s="110"/>
      <c r="J69" s="110">
        <v>2023</v>
      </c>
      <c r="K69" s="6"/>
      <c r="L69" s="6"/>
      <c r="M69" s="6"/>
      <c r="N69" s="110"/>
      <c r="O69" s="110"/>
      <c r="P69" s="6"/>
      <c r="Q69" s="110"/>
      <c r="R69" s="6"/>
      <c r="S69" s="1"/>
      <c r="T69" s="110"/>
      <c r="U69" s="110"/>
      <c r="V69" s="110" t="s">
        <v>903</v>
      </c>
      <c r="W69" s="110"/>
      <c r="X69" s="110" t="s">
        <v>904</v>
      </c>
      <c r="Y69" s="110" t="s">
        <v>903</v>
      </c>
      <c r="Z69" s="124" t="s">
        <v>734</v>
      </c>
      <c r="AA69" s="124"/>
      <c r="AB69" s="9"/>
    </row>
    <row r="70" spans="1:28" ht="79.5" customHeight="1" x14ac:dyDescent="0.25">
      <c r="A70" s="1">
        <v>65</v>
      </c>
      <c r="B70" s="110" t="s">
        <v>599</v>
      </c>
      <c r="C70" s="110" t="s">
        <v>47</v>
      </c>
      <c r="D70" s="110" t="s">
        <v>1119</v>
      </c>
      <c r="E70" s="1">
        <v>6</v>
      </c>
      <c r="F70" s="3">
        <f t="shared" ref="F70:F74" si="5">K70*0.9%</f>
        <v>110.41131150000002</v>
      </c>
      <c r="G70" s="111" t="s">
        <v>36</v>
      </c>
      <c r="H70" s="111" t="s">
        <v>115</v>
      </c>
      <c r="I70" s="110" t="s">
        <v>1124</v>
      </c>
      <c r="J70" s="1">
        <v>2023</v>
      </c>
      <c r="K70" s="42">
        <v>12267.923500000001</v>
      </c>
      <c r="L70" s="42">
        <v>11607.75</v>
      </c>
      <c r="M70" s="111" t="s">
        <v>48</v>
      </c>
      <c r="N70" s="111" t="s">
        <v>377</v>
      </c>
      <c r="O70" s="26">
        <v>0</v>
      </c>
      <c r="P70" s="111" t="s">
        <v>377</v>
      </c>
      <c r="Q70" s="26">
        <v>0</v>
      </c>
      <c r="R70" s="1" t="s">
        <v>133</v>
      </c>
      <c r="S70" s="1"/>
      <c r="T70" s="111" t="s">
        <v>271</v>
      </c>
      <c r="U70" s="111" t="s">
        <v>271</v>
      </c>
      <c r="V70" s="110" t="s">
        <v>786</v>
      </c>
      <c r="W70" s="110" t="s">
        <v>1030</v>
      </c>
      <c r="X70" s="110" t="s">
        <v>600</v>
      </c>
      <c r="Y70" s="110"/>
      <c r="Z70" s="125" t="s">
        <v>734</v>
      </c>
      <c r="AA70" s="126"/>
    </row>
    <row r="71" spans="1:28" ht="89.25" customHeight="1" x14ac:dyDescent="0.25">
      <c r="A71" s="1">
        <v>66</v>
      </c>
      <c r="B71" s="110" t="s">
        <v>669</v>
      </c>
      <c r="C71" s="110" t="s">
        <v>47</v>
      </c>
      <c r="D71" s="110" t="s">
        <v>1120</v>
      </c>
      <c r="E71" s="1">
        <v>7</v>
      </c>
      <c r="F71" s="3">
        <f t="shared" si="5"/>
        <v>96.618780000000015</v>
      </c>
      <c r="G71" s="111" t="s">
        <v>73</v>
      </c>
      <c r="H71" s="111" t="s">
        <v>115</v>
      </c>
      <c r="I71" s="110" t="s">
        <v>1123</v>
      </c>
      <c r="J71" s="1">
        <v>2023</v>
      </c>
      <c r="K71" s="26">
        <v>10735.42</v>
      </c>
      <c r="L71" s="26">
        <v>11607.75</v>
      </c>
      <c r="M71" s="111" t="s">
        <v>48</v>
      </c>
      <c r="N71" s="111" t="s">
        <v>377</v>
      </c>
      <c r="O71" s="26">
        <v>0</v>
      </c>
      <c r="P71" s="111" t="s">
        <v>377</v>
      </c>
      <c r="Q71" s="26">
        <v>0</v>
      </c>
      <c r="R71" s="1" t="s">
        <v>133</v>
      </c>
      <c r="S71" s="1"/>
      <c r="T71" s="111" t="s">
        <v>271</v>
      </c>
      <c r="U71" s="111" t="s">
        <v>271</v>
      </c>
      <c r="V71" s="41" t="s">
        <v>787</v>
      </c>
      <c r="W71" s="41"/>
      <c r="X71" s="110" t="s">
        <v>660</v>
      </c>
      <c r="Z71" s="125" t="s">
        <v>734</v>
      </c>
      <c r="AA71" s="126"/>
    </row>
    <row r="72" spans="1:28" s="110" customFormat="1" ht="77.25" customHeight="1" x14ac:dyDescent="0.25">
      <c r="A72" s="1">
        <v>67</v>
      </c>
      <c r="B72" s="110" t="s">
        <v>788</v>
      </c>
      <c r="C72" s="110" t="s">
        <v>127</v>
      </c>
      <c r="D72" s="110" t="s">
        <v>1121</v>
      </c>
      <c r="E72" s="110">
        <v>5</v>
      </c>
      <c r="F72" s="3">
        <f t="shared" si="5"/>
        <v>109.34487900000002</v>
      </c>
      <c r="G72" s="110" t="s">
        <v>36</v>
      </c>
      <c r="H72" s="110" t="s">
        <v>115</v>
      </c>
      <c r="I72" s="110" t="s">
        <v>1122</v>
      </c>
      <c r="J72" s="110" t="s">
        <v>50</v>
      </c>
      <c r="K72" s="110">
        <v>12149.431</v>
      </c>
      <c r="L72" s="110">
        <v>11607.75</v>
      </c>
      <c r="M72" s="110" t="s">
        <v>48</v>
      </c>
      <c r="N72" s="110" t="s">
        <v>275</v>
      </c>
      <c r="O72" s="110">
        <v>0</v>
      </c>
      <c r="P72" s="110" t="s">
        <v>275</v>
      </c>
      <c r="Q72" s="110">
        <v>0</v>
      </c>
      <c r="R72" s="110" t="s">
        <v>133</v>
      </c>
      <c r="T72" s="110" t="s">
        <v>270</v>
      </c>
      <c r="U72" s="110" t="s">
        <v>271</v>
      </c>
      <c r="V72" s="110" t="s">
        <v>786</v>
      </c>
      <c r="W72" s="110" t="s">
        <v>673</v>
      </c>
      <c r="X72" s="110" t="s">
        <v>674</v>
      </c>
      <c r="Z72" s="125" t="s">
        <v>734</v>
      </c>
      <c r="AA72" s="126"/>
    </row>
    <row r="73" spans="1:28" ht="47.25" customHeight="1" x14ac:dyDescent="0.25">
      <c r="A73" s="1">
        <v>68</v>
      </c>
      <c r="B73" s="111" t="s">
        <v>792</v>
      </c>
      <c r="C73" s="41" t="s">
        <v>911</v>
      </c>
      <c r="D73" s="110"/>
      <c r="E73" s="46"/>
      <c r="F73" s="3">
        <f t="shared" si="5"/>
        <v>52.083000000000006</v>
      </c>
      <c r="G73" s="111" t="s">
        <v>367</v>
      </c>
      <c r="H73" s="111" t="s">
        <v>116</v>
      </c>
      <c r="I73" s="185" t="s">
        <v>923</v>
      </c>
      <c r="J73" s="1">
        <v>2023</v>
      </c>
      <c r="K73" s="4">
        <v>5787</v>
      </c>
      <c r="L73" s="4">
        <v>5787</v>
      </c>
      <c r="M73" s="111" t="s">
        <v>138</v>
      </c>
      <c r="N73" s="1" t="s">
        <v>275</v>
      </c>
      <c r="O73" s="4">
        <v>0</v>
      </c>
      <c r="P73" s="1" t="s">
        <v>275</v>
      </c>
      <c r="Q73" s="4">
        <v>0</v>
      </c>
      <c r="R73" s="110" t="s">
        <v>111</v>
      </c>
      <c r="S73" s="110"/>
      <c r="T73" s="110" t="s">
        <v>270</v>
      </c>
      <c r="U73" s="110" t="s">
        <v>271</v>
      </c>
      <c r="V73" s="111" t="s">
        <v>802</v>
      </c>
      <c r="W73" s="111"/>
      <c r="X73" s="110" t="s">
        <v>909</v>
      </c>
      <c r="Y73" s="110"/>
      <c r="Z73" s="125" t="s">
        <v>734</v>
      </c>
      <c r="AA73" s="126"/>
    </row>
    <row r="74" spans="1:28" s="10" customFormat="1" ht="77.25" customHeight="1" x14ac:dyDescent="0.2">
      <c r="A74" s="1">
        <v>69</v>
      </c>
      <c r="B74" s="110" t="s">
        <v>931</v>
      </c>
      <c r="C74" s="110" t="s">
        <v>932</v>
      </c>
      <c r="D74" s="110" t="s">
        <v>933</v>
      </c>
      <c r="E74" s="23">
        <v>2</v>
      </c>
      <c r="F74" s="3">
        <f t="shared" si="5"/>
        <v>9.0000000000000018</v>
      </c>
      <c r="G74" s="47" t="s">
        <v>934</v>
      </c>
      <c r="H74" s="47" t="s">
        <v>935</v>
      </c>
      <c r="I74" s="47" t="s">
        <v>936</v>
      </c>
      <c r="J74" s="110">
        <v>2023</v>
      </c>
      <c r="K74" s="6">
        <v>1000</v>
      </c>
      <c r="L74" s="6">
        <v>1000</v>
      </c>
      <c r="M74" s="6"/>
      <c r="N74" s="110"/>
      <c r="O74" s="110"/>
      <c r="P74" s="6"/>
      <c r="Q74" s="110"/>
      <c r="R74" s="1" t="s">
        <v>133</v>
      </c>
      <c r="T74" s="110" t="s">
        <v>271</v>
      </c>
      <c r="U74" s="110" t="s">
        <v>271</v>
      </c>
      <c r="V74" s="110" t="s">
        <v>290</v>
      </c>
      <c r="W74" s="110"/>
      <c r="X74" s="110"/>
      <c r="Y74" s="110" t="s">
        <v>295</v>
      </c>
      <c r="Z74" s="110" t="s">
        <v>1069</v>
      </c>
      <c r="AA74" s="110"/>
      <c r="AB74" s="9"/>
    </row>
    <row r="75" spans="1:28" s="178" customFormat="1" ht="78.75" customHeight="1" x14ac:dyDescent="0.25">
      <c r="A75" s="1">
        <v>70</v>
      </c>
      <c r="B75" s="112" t="s">
        <v>770</v>
      </c>
      <c r="C75" s="112" t="s">
        <v>771</v>
      </c>
      <c r="D75" s="110"/>
      <c r="E75" s="1">
        <v>2</v>
      </c>
      <c r="F75" s="3">
        <f>K75*0.9%</f>
        <v>13.500000000000002</v>
      </c>
      <c r="G75" s="112" t="s">
        <v>34</v>
      </c>
      <c r="H75" s="110" t="s">
        <v>634</v>
      </c>
      <c r="I75" s="110" t="s">
        <v>1035</v>
      </c>
      <c r="J75" s="1">
        <v>2023</v>
      </c>
      <c r="K75" s="38">
        <v>1500</v>
      </c>
      <c r="L75" s="38">
        <v>1500</v>
      </c>
      <c r="M75" s="1">
        <v>0</v>
      </c>
      <c r="N75" s="110" t="s">
        <v>48</v>
      </c>
      <c r="O75" s="2"/>
      <c r="P75" s="4">
        <v>0</v>
      </c>
      <c r="Q75" s="1" t="s">
        <v>626</v>
      </c>
      <c r="R75" s="111" t="s">
        <v>264</v>
      </c>
      <c r="S75" s="1" t="s">
        <v>111</v>
      </c>
      <c r="T75" s="1"/>
      <c r="U75" s="1" t="s">
        <v>271</v>
      </c>
      <c r="V75" s="1" t="s">
        <v>271</v>
      </c>
      <c r="W75" s="112" t="s">
        <v>772</v>
      </c>
      <c r="X75" s="2"/>
      <c r="Y75" s="2"/>
      <c r="Z75" s="47" t="s">
        <v>821</v>
      </c>
      <c r="AA75" s="114" t="s">
        <v>759</v>
      </c>
    </row>
    <row r="76" spans="1:28" s="178" customFormat="1" ht="77.25" customHeight="1" x14ac:dyDescent="0.25">
      <c r="A76" s="1">
        <v>71</v>
      </c>
      <c r="B76" s="110" t="s">
        <v>754</v>
      </c>
      <c r="C76" s="110" t="s">
        <v>127</v>
      </c>
      <c r="D76" s="110" t="s">
        <v>1126</v>
      </c>
      <c r="E76" s="1"/>
      <c r="F76" s="3">
        <f t="shared" ref="F76" si="6">K76*0.9%</f>
        <v>127.59507000000001</v>
      </c>
      <c r="G76" s="110" t="s">
        <v>38</v>
      </c>
      <c r="H76" s="110" t="s">
        <v>115</v>
      </c>
      <c r="I76" s="110" t="s">
        <v>1127</v>
      </c>
      <c r="J76" s="1">
        <v>2023</v>
      </c>
      <c r="K76" s="110">
        <v>14177.23</v>
      </c>
      <c r="L76" s="110">
        <f>K76</f>
        <v>14177.23</v>
      </c>
      <c r="M76" s="110">
        <v>0</v>
      </c>
      <c r="N76" s="110" t="s">
        <v>48</v>
      </c>
      <c r="O76" s="110" t="s">
        <v>275</v>
      </c>
      <c r="P76" s="110">
        <v>0</v>
      </c>
      <c r="Q76" s="110" t="s">
        <v>275</v>
      </c>
      <c r="R76" s="110">
        <v>0</v>
      </c>
      <c r="S76" s="110" t="s">
        <v>133</v>
      </c>
      <c r="T76" s="110" t="s">
        <v>269</v>
      </c>
      <c r="U76" s="110" t="s">
        <v>270</v>
      </c>
      <c r="V76" s="110" t="s">
        <v>336</v>
      </c>
      <c r="W76" s="110" t="s">
        <v>997</v>
      </c>
      <c r="X76" s="110" t="s">
        <v>998</v>
      </c>
      <c r="Y76" s="110"/>
      <c r="Z76" s="166" t="s">
        <v>734</v>
      </c>
      <c r="AA76" s="176"/>
    </row>
    <row r="77" spans="1:28" s="10" customFormat="1" ht="75.75" customHeight="1" x14ac:dyDescent="0.2">
      <c r="A77" s="1">
        <v>72</v>
      </c>
      <c r="B77" s="110" t="s">
        <v>1140</v>
      </c>
      <c r="C77" s="110"/>
      <c r="D77" s="110" t="s">
        <v>1133</v>
      </c>
      <c r="E77" s="110"/>
      <c r="F77" s="3"/>
      <c r="G77" s="110"/>
      <c r="H77" s="110" t="s">
        <v>935</v>
      </c>
      <c r="I77" s="110" t="s">
        <v>1134</v>
      </c>
      <c r="J77" s="110">
        <v>2023</v>
      </c>
      <c r="K77" s="6"/>
      <c r="L77" s="6"/>
      <c r="M77" s="42"/>
      <c r="N77" s="110"/>
      <c r="O77" s="110"/>
      <c r="P77" s="6"/>
      <c r="Q77" s="110"/>
      <c r="R77" s="6"/>
      <c r="S77" s="110"/>
      <c r="T77" s="110"/>
      <c r="U77" s="110"/>
      <c r="V77" s="110" t="s">
        <v>1135</v>
      </c>
      <c r="W77" s="110"/>
      <c r="X77" s="110" t="s">
        <v>994</v>
      </c>
      <c r="Y77" s="110"/>
      <c r="Z77" s="166" t="s">
        <v>734</v>
      </c>
      <c r="AA77" s="176"/>
    </row>
    <row r="78" spans="1:28" s="10" customFormat="1" ht="75.75" customHeight="1" x14ac:dyDescent="0.2">
      <c r="A78" s="1">
        <v>73</v>
      </c>
      <c r="B78" s="61" t="s">
        <v>830</v>
      </c>
      <c r="C78" s="61" t="s">
        <v>1033</v>
      </c>
      <c r="D78" s="62"/>
      <c r="E78" s="62">
        <v>1</v>
      </c>
      <c r="F78" s="3">
        <f t="shared" ref="F78:F101" si="7">K78*0.9%</f>
        <v>18.000000000000004</v>
      </c>
      <c r="G78" s="61" t="s">
        <v>831</v>
      </c>
      <c r="H78" s="61" t="s">
        <v>832</v>
      </c>
      <c r="I78" s="62" t="s">
        <v>833</v>
      </c>
      <c r="J78" s="1" t="s">
        <v>834</v>
      </c>
      <c r="K78" s="63">
        <v>2000</v>
      </c>
      <c r="L78" s="63">
        <v>2000</v>
      </c>
      <c r="M78" s="61" t="s">
        <v>48</v>
      </c>
      <c r="N78" s="62"/>
      <c r="O78" s="62"/>
      <c r="P78" s="62"/>
      <c r="Q78" s="62"/>
      <c r="R78" s="62" t="s">
        <v>111</v>
      </c>
      <c r="S78" s="62"/>
      <c r="T78" s="61" t="s">
        <v>271</v>
      </c>
      <c r="U78" s="62" t="s">
        <v>271</v>
      </c>
      <c r="V78" s="61" t="s">
        <v>835</v>
      </c>
      <c r="W78" s="61" t="s">
        <v>1006</v>
      </c>
      <c r="X78" s="61" t="s">
        <v>1007</v>
      </c>
      <c r="Y78" s="61" t="s">
        <v>836</v>
      </c>
      <c r="Z78" s="61" t="s">
        <v>1075</v>
      </c>
      <c r="AA78" s="61" t="s">
        <v>1075</v>
      </c>
    </row>
    <row r="79" spans="1:28" s="10" customFormat="1" ht="75.75" customHeight="1" x14ac:dyDescent="0.2">
      <c r="A79" s="1">
        <v>74</v>
      </c>
      <c r="B79" s="61" t="s">
        <v>837</v>
      </c>
      <c r="C79" s="48" t="s">
        <v>838</v>
      </c>
      <c r="D79" s="61" t="s">
        <v>839</v>
      </c>
      <c r="E79" s="60"/>
      <c r="F79" s="3">
        <f t="shared" si="7"/>
        <v>9.0000000000000018</v>
      </c>
      <c r="G79" s="48" t="s">
        <v>929</v>
      </c>
      <c r="H79" s="61" t="s">
        <v>112</v>
      </c>
      <c r="I79" s="61" t="s">
        <v>840</v>
      </c>
      <c r="J79" s="1">
        <v>2023</v>
      </c>
      <c r="K79" s="63">
        <v>1000</v>
      </c>
      <c r="L79" s="63">
        <v>880</v>
      </c>
      <c r="M79" s="61" t="s">
        <v>48</v>
      </c>
      <c r="N79" s="60"/>
      <c r="O79" s="1">
        <v>120</v>
      </c>
      <c r="P79" s="48" t="s">
        <v>805</v>
      </c>
      <c r="Q79" s="60"/>
      <c r="R79" s="62" t="s">
        <v>111</v>
      </c>
      <c r="S79" s="62"/>
      <c r="T79" s="62" t="s">
        <v>271</v>
      </c>
      <c r="U79" s="62" t="s">
        <v>271</v>
      </c>
      <c r="V79" s="48" t="s">
        <v>1041</v>
      </c>
      <c r="W79" s="110" t="s">
        <v>1019</v>
      </c>
      <c r="X79" s="107" t="s">
        <v>1018</v>
      </c>
      <c r="Y79" s="61" t="s">
        <v>841</v>
      </c>
      <c r="Z79" s="61" t="s">
        <v>1075</v>
      </c>
      <c r="AA79" s="61" t="s">
        <v>1075</v>
      </c>
    </row>
    <row r="80" spans="1:28" s="7" customFormat="1" ht="79.5" customHeight="1" x14ac:dyDescent="0.2">
      <c r="A80" s="1">
        <v>75</v>
      </c>
      <c r="B80" s="112" t="s">
        <v>77</v>
      </c>
      <c r="C80" s="112" t="s">
        <v>818</v>
      </c>
      <c r="D80" s="2"/>
      <c r="E80" s="2"/>
      <c r="F80" s="3">
        <f t="shared" si="7"/>
        <v>36.000000000000007</v>
      </c>
      <c r="G80" s="112" t="s">
        <v>34</v>
      </c>
      <c r="H80" s="111" t="s">
        <v>123</v>
      </c>
      <c r="I80" s="110" t="s">
        <v>823</v>
      </c>
      <c r="J80" s="1" t="s">
        <v>71</v>
      </c>
      <c r="K80" s="4">
        <v>4000</v>
      </c>
      <c r="L80" s="4">
        <v>4000</v>
      </c>
      <c r="M80" s="110" t="s">
        <v>48</v>
      </c>
      <c r="N80" s="1" t="s">
        <v>275</v>
      </c>
      <c r="O80" s="4">
        <v>0</v>
      </c>
      <c r="P80" s="111" t="s">
        <v>626</v>
      </c>
      <c r="Q80" s="112" t="s">
        <v>266</v>
      </c>
      <c r="R80" s="1" t="s">
        <v>111</v>
      </c>
      <c r="S80" s="111" t="s">
        <v>288</v>
      </c>
      <c r="T80" s="111" t="s">
        <v>271</v>
      </c>
      <c r="U80" s="111" t="s">
        <v>271</v>
      </c>
      <c r="V80" s="112" t="s">
        <v>783</v>
      </c>
      <c r="W80" s="110" t="s">
        <v>183</v>
      </c>
      <c r="X80" s="110" t="s">
        <v>206</v>
      </c>
      <c r="Y80" s="125" t="s">
        <v>1069</v>
      </c>
      <c r="Z80" s="126"/>
      <c r="AA80" s="43"/>
    </row>
    <row r="81" spans="1:27" s="7" customFormat="1" ht="79.5" customHeight="1" x14ac:dyDescent="0.2">
      <c r="A81" s="1">
        <v>76</v>
      </c>
      <c r="B81" s="112" t="s">
        <v>686</v>
      </c>
      <c r="C81" s="112" t="s">
        <v>81</v>
      </c>
      <c r="D81" s="2"/>
      <c r="E81" s="2"/>
      <c r="F81" s="3">
        <f t="shared" si="7"/>
        <v>7.2000000000000011</v>
      </c>
      <c r="G81" s="112" t="s">
        <v>34</v>
      </c>
      <c r="H81" s="111" t="s">
        <v>117</v>
      </c>
      <c r="I81" s="110" t="s">
        <v>1034</v>
      </c>
      <c r="J81" s="1" t="s">
        <v>41</v>
      </c>
      <c r="K81" s="4">
        <v>800</v>
      </c>
      <c r="L81" s="4">
        <v>800</v>
      </c>
      <c r="M81" s="110" t="s">
        <v>48</v>
      </c>
      <c r="N81" s="1" t="s">
        <v>275</v>
      </c>
      <c r="O81" s="4">
        <v>378</v>
      </c>
      <c r="P81" s="111" t="s">
        <v>626</v>
      </c>
      <c r="Q81" s="112" t="s">
        <v>264</v>
      </c>
      <c r="R81" s="1" t="s">
        <v>111</v>
      </c>
      <c r="S81" s="111" t="s">
        <v>288</v>
      </c>
      <c r="T81" s="111" t="s">
        <v>271</v>
      </c>
      <c r="U81" s="111" t="s">
        <v>271</v>
      </c>
      <c r="V81" s="112" t="s">
        <v>372</v>
      </c>
      <c r="W81" s="110" t="s">
        <v>185</v>
      </c>
      <c r="X81" s="110" t="s">
        <v>208</v>
      </c>
      <c r="Y81" s="87" t="s">
        <v>820</v>
      </c>
      <c r="Z81" s="114" t="s">
        <v>1069</v>
      </c>
      <c r="AA81" s="43"/>
    </row>
    <row r="82" spans="1:27" s="10" customFormat="1" ht="26.25" customHeight="1" x14ac:dyDescent="0.2">
      <c r="A82" s="174"/>
      <c r="B82" s="175"/>
      <c r="C82" s="175"/>
      <c r="D82" s="175"/>
      <c r="E82" s="175"/>
      <c r="F82" s="175"/>
      <c r="G82" s="175"/>
      <c r="H82" s="175"/>
      <c r="I82" s="175"/>
      <c r="J82" s="175"/>
      <c r="K82" s="175"/>
      <c r="L82" s="175"/>
      <c r="M82" s="175"/>
      <c r="N82" s="175"/>
      <c r="O82" s="175"/>
      <c r="P82" s="175"/>
      <c r="Q82" s="175"/>
      <c r="R82" s="175"/>
      <c r="S82" s="175"/>
      <c r="T82" s="175"/>
      <c r="U82" s="175"/>
      <c r="V82" s="175"/>
      <c r="W82" s="175"/>
      <c r="X82" s="175"/>
      <c r="Y82" s="175"/>
      <c r="Z82" s="179"/>
      <c r="AA82" s="108"/>
    </row>
    <row r="83" spans="1:27" ht="75" customHeight="1" x14ac:dyDescent="0.25">
      <c r="A83" s="1">
        <v>77</v>
      </c>
      <c r="B83" s="110" t="s">
        <v>919</v>
      </c>
      <c r="C83" s="110" t="s">
        <v>163</v>
      </c>
      <c r="D83" s="110"/>
      <c r="E83" s="110"/>
      <c r="F83" s="67">
        <f t="shared" si="7"/>
        <v>8.1492300000000011</v>
      </c>
      <c r="G83" s="111" t="s">
        <v>34</v>
      </c>
      <c r="H83" s="110" t="s">
        <v>164</v>
      </c>
      <c r="I83" s="110" t="s">
        <v>849</v>
      </c>
      <c r="J83" s="110" t="s">
        <v>50</v>
      </c>
      <c r="K83" s="6">
        <v>905.47</v>
      </c>
      <c r="L83" s="6">
        <v>905.47</v>
      </c>
      <c r="M83" s="111" t="s">
        <v>138</v>
      </c>
      <c r="N83" s="111" t="s">
        <v>380</v>
      </c>
      <c r="O83" s="111">
        <v>0</v>
      </c>
      <c r="P83" s="111" t="s">
        <v>380</v>
      </c>
      <c r="Q83" s="6">
        <v>0</v>
      </c>
      <c r="R83" s="111" t="s">
        <v>111</v>
      </c>
      <c r="S83" s="110" t="s">
        <v>269</v>
      </c>
      <c r="T83" s="111" t="s">
        <v>277</v>
      </c>
      <c r="U83" s="110" t="s">
        <v>270</v>
      </c>
      <c r="V83" s="111" t="s">
        <v>309</v>
      </c>
      <c r="W83" s="110" t="s">
        <v>540</v>
      </c>
      <c r="X83" s="110" t="s">
        <v>541</v>
      </c>
      <c r="Y83" s="111" t="s">
        <v>165</v>
      </c>
      <c r="Z83" s="110" t="s">
        <v>398</v>
      </c>
      <c r="AA83" s="70"/>
    </row>
    <row r="84" spans="1:27" ht="78" customHeight="1" x14ac:dyDescent="0.25">
      <c r="A84" s="1">
        <v>78</v>
      </c>
      <c r="B84" s="112" t="s">
        <v>517</v>
      </c>
      <c r="C84" s="112" t="s">
        <v>511</v>
      </c>
      <c r="D84" s="110" t="s">
        <v>512</v>
      </c>
      <c r="E84" s="111"/>
      <c r="F84" s="15">
        <f t="shared" si="7"/>
        <v>179.47692000000004</v>
      </c>
      <c r="G84" s="112" t="s">
        <v>36</v>
      </c>
      <c r="H84" s="110" t="s">
        <v>116</v>
      </c>
      <c r="I84" s="1" t="s">
        <v>64</v>
      </c>
      <c r="J84" s="1">
        <v>2021</v>
      </c>
      <c r="K84" s="5">
        <v>19941.88</v>
      </c>
      <c r="L84" s="5">
        <v>19941.88</v>
      </c>
      <c r="M84" s="111" t="s">
        <v>65</v>
      </c>
      <c r="N84" s="111" t="s">
        <v>275</v>
      </c>
      <c r="O84" s="25">
        <v>0</v>
      </c>
      <c r="P84" s="111" t="s">
        <v>275</v>
      </c>
      <c r="Q84" s="25">
        <v>0</v>
      </c>
      <c r="R84" s="1" t="s">
        <v>111</v>
      </c>
      <c r="S84" s="111" t="s">
        <v>288</v>
      </c>
      <c r="T84" s="111" t="s">
        <v>271</v>
      </c>
      <c r="U84" s="111" t="s">
        <v>271</v>
      </c>
      <c r="V84" s="111" t="s">
        <v>309</v>
      </c>
      <c r="W84" s="110" t="s">
        <v>542</v>
      </c>
      <c r="X84" s="111" t="s">
        <v>543</v>
      </c>
      <c r="Y84" s="111" t="s">
        <v>165</v>
      </c>
      <c r="Z84" s="112" t="s">
        <v>513</v>
      </c>
      <c r="AA84" s="28"/>
    </row>
    <row r="85" spans="1:27" ht="109.5" customHeight="1" x14ac:dyDescent="0.25">
      <c r="A85" s="1">
        <v>79</v>
      </c>
      <c r="B85" s="112" t="s">
        <v>515</v>
      </c>
      <c r="C85" s="110" t="s">
        <v>169</v>
      </c>
      <c r="D85" s="110" t="s">
        <v>516</v>
      </c>
      <c r="E85" s="46"/>
      <c r="F85" s="3">
        <f>K85*0.9%</f>
        <v>131.33134746000002</v>
      </c>
      <c r="G85" s="110" t="s">
        <v>367</v>
      </c>
      <c r="H85" s="110" t="s">
        <v>116</v>
      </c>
      <c r="I85" s="112" t="s">
        <v>663</v>
      </c>
      <c r="J85" s="1" t="s">
        <v>40</v>
      </c>
      <c r="K85" s="4">
        <v>14592.371940000001</v>
      </c>
      <c r="L85" s="4">
        <v>14592.371940000001</v>
      </c>
      <c r="M85" s="111" t="s">
        <v>65</v>
      </c>
      <c r="N85" s="1" t="s">
        <v>275</v>
      </c>
      <c r="O85" s="4">
        <v>0</v>
      </c>
      <c r="P85" s="1" t="s">
        <v>275</v>
      </c>
      <c r="Q85" s="4">
        <v>0</v>
      </c>
      <c r="R85" s="110" t="s">
        <v>111</v>
      </c>
      <c r="S85" s="110" t="s">
        <v>269</v>
      </c>
      <c r="T85" s="110" t="s">
        <v>270</v>
      </c>
      <c r="U85" s="110" t="s">
        <v>271</v>
      </c>
      <c r="V85" s="111" t="s">
        <v>309</v>
      </c>
      <c r="W85" s="111"/>
      <c r="X85" s="111" t="s">
        <v>544</v>
      </c>
      <c r="Y85" s="111" t="s">
        <v>165</v>
      </c>
      <c r="Z85" s="111" t="s">
        <v>734</v>
      </c>
      <c r="AA85" s="28"/>
    </row>
    <row r="86" spans="1:27" ht="112.5" customHeight="1" x14ac:dyDescent="0.25">
      <c r="A86" s="1">
        <v>80</v>
      </c>
      <c r="B86" s="112" t="s">
        <v>514</v>
      </c>
      <c r="C86" s="112" t="s">
        <v>169</v>
      </c>
      <c r="D86" s="110" t="s">
        <v>536</v>
      </c>
      <c r="E86" s="46"/>
      <c r="F86" s="3">
        <v>198.46867500000002</v>
      </c>
      <c r="G86" s="111" t="s">
        <v>73</v>
      </c>
      <c r="H86" s="111" t="s">
        <v>116</v>
      </c>
      <c r="I86" s="110" t="s">
        <v>531</v>
      </c>
      <c r="J86" s="1" t="s">
        <v>40</v>
      </c>
      <c r="K86" s="4">
        <v>21308.560000000001</v>
      </c>
      <c r="L86" s="4">
        <v>21308.560000000001</v>
      </c>
      <c r="M86" s="111" t="s">
        <v>138</v>
      </c>
      <c r="N86" s="111" t="s">
        <v>380</v>
      </c>
      <c r="O86" s="111">
        <v>0</v>
      </c>
      <c r="P86" s="111" t="s">
        <v>380</v>
      </c>
      <c r="Q86" s="6">
        <v>0</v>
      </c>
      <c r="R86" s="110" t="s">
        <v>111</v>
      </c>
      <c r="S86" s="110" t="s">
        <v>269</v>
      </c>
      <c r="T86" s="110" t="s">
        <v>270</v>
      </c>
      <c r="U86" s="110" t="s">
        <v>271</v>
      </c>
      <c r="V86" s="111" t="s">
        <v>309</v>
      </c>
      <c r="W86" s="111"/>
      <c r="X86" s="111" t="s">
        <v>544</v>
      </c>
      <c r="Y86" s="111" t="s">
        <v>165</v>
      </c>
      <c r="Z86" s="111" t="s">
        <v>734</v>
      </c>
      <c r="AA86" s="71"/>
    </row>
    <row r="87" spans="1:27" ht="141" customHeight="1" x14ac:dyDescent="0.25">
      <c r="A87" s="1">
        <v>81</v>
      </c>
      <c r="B87" s="112" t="s">
        <v>510</v>
      </c>
      <c r="C87" s="112" t="s">
        <v>169</v>
      </c>
      <c r="D87" s="110" t="s">
        <v>535</v>
      </c>
      <c r="E87" s="1">
        <v>22</v>
      </c>
      <c r="F87" s="3">
        <f t="shared" ref="F87" si="8">K87*0.9%</f>
        <v>100.96632000000001</v>
      </c>
      <c r="G87" s="112" t="s">
        <v>85</v>
      </c>
      <c r="H87" s="111" t="s">
        <v>116</v>
      </c>
      <c r="I87" s="112" t="s">
        <v>532</v>
      </c>
      <c r="J87" s="1" t="s">
        <v>40</v>
      </c>
      <c r="K87" s="18">
        <v>11218.48</v>
      </c>
      <c r="L87" s="4">
        <v>11218.48</v>
      </c>
      <c r="M87" s="110" t="s">
        <v>65</v>
      </c>
      <c r="N87" s="1" t="s">
        <v>275</v>
      </c>
      <c r="O87" s="4">
        <v>0</v>
      </c>
      <c r="P87" s="1" t="s">
        <v>275</v>
      </c>
      <c r="Q87" s="1">
        <v>0</v>
      </c>
      <c r="R87" s="110" t="s">
        <v>111</v>
      </c>
      <c r="S87" s="110" t="s">
        <v>269</v>
      </c>
      <c r="T87" s="110" t="s">
        <v>270</v>
      </c>
      <c r="U87" s="110" t="s">
        <v>271</v>
      </c>
      <c r="V87" s="111" t="s">
        <v>309</v>
      </c>
      <c r="W87" s="111" t="s">
        <v>545</v>
      </c>
      <c r="X87" s="111" t="s">
        <v>546</v>
      </c>
      <c r="Y87" s="111" t="s">
        <v>165</v>
      </c>
      <c r="Z87" s="111" t="s">
        <v>356</v>
      </c>
      <c r="AA87" s="72"/>
    </row>
    <row r="88" spans="1:27" ht="108.75" customHeight="1" x14ac:dyDescent="0.25">
      <c r="A88" s="1">
        <v>82</v>
      </c>
      <c r="B88" s="112" t="s">
        <v>137</v>
      </c>
      <c r="C88" s="112" t="s">
        <v>169</v>
      </c>
      <c r="D88" s="110" t="s">
        <v>534</v>
      </c>
      <c r="E88" s="2"/>
      <c r="F88" s="3">
        <f>K88*0.9%</f>
        <v>255.59325000000004</v>
      </c>
      <c r="G88" s="110" t="s">
        <v>38</v>
      </c>
      <c r="H88" s="111" t="s">
        <v>116</v>
      </c>
      <c r="I88" s="112" t="s">
        <v>533</v>
      </c>
      <c r="J88" s="1" t="s">
        <v>40</v>
      </c>
      <c r="K88" s="73">
        <v>28399.25</v>
      </c>
      <c r="L88" s="73">
        <v>28399.25</v>
      </c>
      <c r="M88" s="110" t="s">
        <v>65</v>
      </c>
      <c r="N88" s="1" t="s">
        <v>275</v>
      </c>
      <c r="O88" s="4">
        <v>0</v>
      </c>
      <c r="P88" s="1" t="s">
        <v>275</v>
      </c>
      <c r="Q88" s="4">
        <v>0</v>
      </c>
      <c r="R88" s="110" t="s">
        <v>111</v>
      </c>
      <c r="S88" s="110" t="s">
        <v>269</v>
      </c>
      <c r="T88" s="110" t="s">
        <v>270</v>
      </c>
      <c r="U88" s="110" t="s">
        <v>271</v>
      </c>
      <c r="V88" s="111" t="s">
        <v>309</v>
      </c>
      <c r="W88" s="111" t="s">
        <v>547</v>
      </c>
      <c r="X88" s="111" t="s">
        <v>548</v>
      </c>
      <c r="Y88" s="111" t="s">
        <v>165</v>
      </c>
      <c r="Z88" s="111" t="s">
        <v>734</v>
      </c>
      <c r="AA88" s="72"/>
    </row>
    <row r="89" spans="1:27" ht="89.25" customHeight="1" x14ac:dyDescent="0.25">
      <c r="A89" s="1">
        <v>83</v>
      </c>
      <c r="B89" s="110" t="s">
        <v>850</v>
      </c>
      <c r="C89" s="110" t="s">
        <v>851</v>
      </c>
      <c r="D89" s="110"/>
      <c r="E89" s="110"/>
      <c r="F89" s="67">
        <f t="shared" si="7"/>
        <v>44.672940000000004</v>
      </c>
      <c r="G89" s="110" t="s">
        <v>36</v>
      </c>
      <c r="H89" s="110" t="s">
        <v>113</v>
      </c>
      <c r="I89" s="110" t="s">
        <v>852</v>
      </c>
      <c r="J89" s="110">
        <v>2023</v>
      </c>
      <c r="K89" s="6">
        <v>4963.66</v>
      </c>
      <c r="L89" s="6">
        <v>4963.66</v>
      </c>
      <c r="M89" s="110" t="s">
        <v>65</v>
      </c>
      <c r="N89" s="110" t="s">
        <v>380</v>
      </c>
      <c r="O89" s="6">
        <v>0</v>
      </c>
      <c r="P89" s="110" t="s">
        <v>377</v>
      </c>
      <c r="Q89" s="6">
        <v>0</v>
      </c>
      <c r="R89" s="110" t="s">
        <v>111</v>
      </c>
      <c r="S89" s="110" t="s">
        <v>277</v>
      </c>
      <c r="T89" s="110" t="s">
        <v>270</v>
      </c>
      <c r="U89" s="110" t="s">
        <v>271</v>
      </c>
      <c r="V89" s="110" t="s">
        <v>309</v>
      </c>
      <c r="W89" s="110" t="s">
        <v>853</v>
      </c>
      <c r="X89" s="110" t="s">
        <v>854</v>
      </c>
      <c r="Y89" s="110" t="s">
        <v>1026</v>
      </c>
      <c r="Z89" s="83" t="s">
        <v>855</v>
      </c>
      <c r="AA89" s="110" t="s">
        <v>165</v>
      </c>
    </row>
    <row r="90" spans="1:27" ht="90.75" customHeight="1" x14ac:dyDescent="0.25">
      <c r="A90" s="1">
        <v>84</v>
      </c>
      <c r="B90" s="110" t="s">
        <v>856</v>
      </c>
      <c r="C90" s="110" t="s">
        <v>851</v>
      </c>
      <c r="D90" s="110"/>
      <c r="E90" s="110"/>
      <c r="F90" s="67">
        <f t="shared" si="7"/>
        <v>36.014310000000009</v>
      </c>
      <c r="G90" s="110" t="s">
        <v>34</v>
      </c>
      <c r="H90" s="110" t="s">
        <v>113</v>
      </c>
      <c r="I90" s="110" t="s">
        <v>852</v>
      </c>
      <c r="J90" s="110" t="s">
        <v>834</v>
      </c>
      <c r="K90" s="6">
        <v>4001.59</v>
      </c>
      <c r="L90" s="6">
        <v>4001.59</v>
      </c>
      <c r="M90" s="110" t="s">
        <v>65</v>
      </c>
      <c r="N90" s="110" t="s">
        <v>380</v>
      </c>
      <c r="O90" s="6">
        <v>0</v>
      </c>
      <c r="P90" s="110" t="s">
        <v>377</v>
      </c>
      <c r="Q90" s="6">
        <v>0</v>
      </c>
      <c r="R90" s="110" t="s">
        <v>111</v>
      </c>
      <c r="S90" s="110" t="s">
        <v>277</v>
      </c>
      <c r="T90" s="110" t="s">
        <v>270</v>
      </c>
      <c r="U90" s="110" t="s">
        <v>271</v>
      </c>
      <c r="V90" s="110" t="s">
        <v>309</v>
      </c>
      <c r="W90" s="110" t="s">
        <v>857</v>
      </c>
      <c r="X90" s="110" t="s">
        <v>858</v>
      </c>
      <c r="Y90" s="110" t="s">
        <v>1026</v>
      </c>
      <c r="Z90" s="83" t="s">
        <v>859</v>
      </c>
      <c r="AA90" s="110" t="s">
        <v>165</v>
      </c>
    </row>
    <row r="91" spans="1:27" ht="84.75" customHeight="1" x14ac:dyDescent="0.25">
      <c r="A91" s="1">
        <v>85</v>
      </c>
      <c r="B91" s="110" t="s">
        <v>884</v>
      </c>
      <c r="C91" s="110" t="s">
        <v>163</v>
      </c>
      <c r="D91" s="110"/>
      <c r="E91" s="110">
        <v>4</v>
      </c>
      <c r="F91" s="67">
        <f t="shared" si="7"/>
        <v>48.059910000000002</v>
      </c>
      <c r="G91" s="110" t="s">
        <v>494</v>
      </c>
      <c r="H91" s="110" t="s">
        <v>164</v>
      </c>
      <c r="I91" s="110" t="s">
        <v>852</v>
      </c>
      <c r="J91" s="110" t="s">
        <v>834</v>
      </c>
      <c r="K91" s="6">
        <v>5339.99</v>
      </c>
      <c r="L91" s="6">
        <v>5339.99</v>
      </c>
      <c r="M91" s="110" t="s">
        <v>65</v>
      </c>
      <c r="N91" s="110" t="s">
        <v>380</v>
      </c>
      <c r="O91" s="6">
        <v>0</v>
      </c>
      <c r="P91" s="110" t="s">
        <v>377</v>
      </c>
      <c r="Q91" s="6">
        <v>0</v>
      </c>
      <c r="R91" s="110" t="s">
        <v>111</v>
      </c>
      <c r="S91" s="110" t="s">
        <v>277</v>
      </c>
      <c r="T91" s="110" t="s">
        <v>270</v>
      </c>
      <c r="U91" s="110" t="s">
        <v>271</v>
      </c>
      <c r="V91" s="110" t="s">
        <v>309</v>
      </c>
      <c r="W91" s="110" t="s">
        <v>885</v>
      </c>
      <c r="X91" s="110" t="s">
        <v>886</v>
      </c>
      <c r="Y91" s="110" t="s">
        <v>1026</v>
      </c>
      <c r="Z91" s="110" t="s">
        <v>887</v>
      </c>
      <c r="AA91" s="110" t="s">
        <v>165</v>
      </c>
    </row>
    <row r="92" spans="1:27" ht="81" customHeight="1" x14ac:dyDescent="0.25">
      <c r="A92" s="1">
        <v>86</v>
      </c>
      <c r="B92" s="110" t="s">
        <v>888</v>
      </c>
      <c r="C92" s="110" t="s">
        <v>127</v>
      </c>
      <c r="D92" s="110"/>
      <c r="E92" s="110">
        <v>4</v>
      </c>
      <c r="F92" s="67">
        <f t="shared" si="7"/>
        <v>37.144080000000002</v>
      </c>
      <c r="G92" s="110" t="s">
        <v>494</v>
      </c>
      <c r="H92" s="110" t="s">
        <v>115</v>
      </c>
      <c r="I92" s="110" t="s">
        <v>889</v>
      </c>
      <c r="J92" s="110" t="s">
        <v>834</v>
      </c>
      <c r="K92" s="6">
        <v>4127.12</v>
      </c>
      <c r="L92" s="6">
        <v>4127.12</v>
      </c>
      <c r="M92" s="110" t="s">
        <v>65</v>
      </c>
      <c r="N92" s="110" t="s">
        <v>380</v>
      </c>
      <c r="O92" s="6">
        <v>0</v>
      </c>
      <c r="P92" s="110" t="s">
        <v>377</v>
      </c>
      <c r="Q92" s="6">
        <v>0</v>
      </c>
      <c r="R92" s="110" t="s">
        <v>111</v>
      </c>
      <c r="S92" s="110" t="s">
        <v>277</v>
      </c>
      <c r="T92" s="110" t="s">
        <v>270</v>
      </c>
      <c r="U92" s="110" t="s">
        <v>271</v>
      </c>
      <c r="V92" s="110" t="s">
        <v>309</v>
      </c>
      <c r="W92" s="110" t="s">
        <v>890</v>
      </c>
      <c r="X92" s="110" t="s">
        <v>377</v>
      </c>
      <c r="Y92" s="110" t="s">
        <v>1026</v>
      </c>
      <c r="Z92" s="110" t="s">
        <v>891</v>
      </c>
      <c r="AA92" s="47" t="s">
        <v>165</v>
      </c>
    </row>
    <row r="93" spans="1:27" s="7" customFormat="1" ht="128.25" customHeight="1" x14ac:dyDescent="0.2">
      <c r="A93" s="1">
        <v>87</v>
      </c>
      <c r="B93" s="41" t="s">
        <v>864</v>
      </c>
      <c r="C93" s="41" t="s">
        <v>865</v>
      </c>
      <c r="D93" s="110" t="s">
        <v>866</v>
      </c>
      <c r="E93" s="78"/>
      <c r="F93" s="67">
        <f t="shared" si="7"/>
        <v>18.979200000000002</v>
      </c>
      <c r="G93" s="110" t="s">
        <v>34</v>
      </c>
      <c r="H93" s="110" t="s">
        <v>607</v>
      </c>
      <c r="I93" s="110" t="s">
        <v>867</v>
      </c>
      <c r="J93" s="110" t="s">
        <v>41</v>
      </c>
      <c r="K93" s="110">
        <v>2108.8000000000002</v>
      </c>
      <c r="L93" s="6">
        <v>2108.8000000000002</v>
      </c>
      <c r="M93" s="110" t="s">
        <v>52</v>
      </c>
      <c r="N93" s="110" t="s">
        <v>380</v>
      </c>
      <c r="O93" s="6">
        <v>0</v>
      </c>
      <c r="P93" s="110" t="s">
        <v>377</v>
      </c>
      <c r="Q93" s="6">
        <v>0</v>
      </c>
      <c r="R93" s="110" t="s">
        <v>111</v>
      </c>
      <c r="S93" s="110" t="s">
        <v>277</v>
      </c>
      <c r="T93" s="110" t="s">
        <v>270</v>
      </c>
      <c r="U93" s="110" t="s">
        <v>271</v>
      </c>
      <c r="V93" s="110" t="s">
        <v>309</v>
      </c>
      <c r="W93" s="110" t="s">
        <v>868</v>
      </c>
      <c r="X93" s="110" t="s">
        <v>869</v>
      </c>
      <c r="Y93" s="110" t="s">
        <v>1026</v>
      </c>
      <c r="Z93" s="83" t="s">
        <v>585</v>
      </c>
      <c r="AA93" s="83"/>
    </row>
    <row r="94" spans="1:27" ht="93.75" customHeight="1" x14ac:dyDescent="0.25">
      <c r="A94" s="1">
        <v>88</v>
      </c>
      <c r="B94" s="112" t="s">
        <v>502</v>
      </c>
      <c r="C94" s="112" t="s">
        <v>503</v>
      </c>
      <c r="D94" s="110" t="s">
        <v>504</v>
      </c>
      <c r="E94" s="1"/>
      <c r="F94" s="3">
        <f t="shared" si="7"/>
        <v>49.190517000000007</v>
      </c>
      <c r="G94" s="112" t="s">
        <v>85</v>
      </c>
      <c r="H94" s="111" t="s">
        <v>116</v>
      </c>
      <c r="I94" s="45" t="s">
        <v>873</v>
      </c>
      <c r="J94" s="1">
        <v>2023</v>
      </c>
      <c r="K94" s="18">
        <f>5465.613</f>
        <v>5465.6130000000003</v>
      </c>
      <c r="L94" s="4">
        <f>K94</f>
        <v>5465.6130000000003</v>
      </c>
      <c r="M94" s="110" t="s">
        <v>65</v>
      </c>
      <c r="N94" s="1" t="s">
        <v>275</v>
      </c>
      <c r="O94" s="4">
        <v>0</v>
      </c>
      <c r="P94" s="1" t="s">
        <v>275</v>
      </c>
      <c r="Q94" s="4">
        <v>0</v>
      </c>
      <c r="R94" s="110" t="s">
        <v>111</v>
      </c>
      <c r="S94" s="110" t="s">
        <v>269</v>
      </c>
      <c r="T94" s="110" t="s">
        <v>270</v>
      </c>
      <c r="U94" s="110" t="s">
        <v>271</v>
      </c>
      <c r="V94" s="111" t="s">
        <v>309</v>
      </c>
      <c r="W94" s="111"/>
      <c r="X94" s="111" t="s">
        <v>538</v>
      </c>
      <c r="Y94" s="111"/>
      <c r="Z94" s="125" t="s">
        <v>734</v>
      </c>
      <c r="AA94" s="126"/>
    </row>
    <row r="95" spans="1:27" ht="78" customHeight="1" x14ac:dyDescent="0.25">
      <c r="A95" s="1">
        <v>89</v>
      </c>
      <c r="B95" s="112" t="s">
        <v>661</v>
      </c>
      <c r="C95" s="112" t="s">
        <v>503</v>
      </c>
      <c r="D95" s="110" t="s">
        <v>505</v>
      </c>
      <c r="E95" s="1"/>
      <c r="F95" s="3">
        <f t="shared" si="7"/>
        <v>42.778890000000004</v>
      </c>
      <c r="G95" s="112" t="s">
        <v>85</v>
      </c>
      <c r="H95" s="111" t="s">
        <v>116</v>
      </c>
      <c r="I95" s="45" t="s">
        <v>873</v>
      </c>
      <c r="J95" s="1">
        <v>2023</v>
      </c>
      <c r="K95" s="18">
        <v>4753.21</v>
      </c>
      <c r="L95" s="4">
        <f>K95</f>
        <v>4753.21</v>
      </c>
      <c r="M95" s="110" t="s">
        <v>65</v>
      </c>
      <c r="N95" s="1" t="s">
        <v>275</v>
      </c>
      <c r="O95" s="4">
        <v>0</v>
      </c>
      <c r="P95" s="1" t="s">
        <v>275</v>
      </c>
      <c r="Q95" s="4">
        <v>0</v>
      </c>
      <c r="R95" s="110" t="s">
        <v>111</v>
      </c>
      <c r="S95" s="110" t="s">
        <v>269</v>
      </c>
      <c r="T95" s="110" t="s">
        <v>270</v>
      </c>
      <c r="U95" s="110" t="s">
        <v>271</v>
      </c>
      <c r="V95" s="111" t="s">
        <v>309</v>
      </c>
      <c r="W95" s="111" t="s">
        <v>747</v>
      </c>
      <c r="X95" s="111" t="s">
        <v>746</v>
      </c>
      <c r="Y95" s="111"/>
      <c r="Z95" s="125" t="s">
        <v>734</v>
      </c>
      <c r="AA95" s="126"/>
    </row>
    <row r="96" spans="1:27" ht="81" customHeight="1" x14ac:dyDescent="0.25">
      <c r="A96" s="1">
        <v>90</v>
      </c>
      <c r="B96" s="111" t="s">
        <v>662</v>
      </c>
      <c r="C96" s="112" t="s">
        <v>503</v>
      </c>
      <c r="D96" s="110" t="s">
        <v>506</v>
      </c>
      <c r="E96" s="46"/>
      <c r="F96" s="3">
        <f t="shared" si="7"/>
        <v>27.326583000000003</v>
      </c>
      <c r="G96" s="111" t="s">
        <v>367</v>
      </c>
      <c r="H96" s="111" t="s">
        <v>116</v>
      </c>
      <c r="I96" s="45" t="s">
        <v>873</v>
      </c>
      <c r="J96" s="1">
        <v>2023</v>
      </c>
      <c r="K96" s="4">
        <v>3036.2869999999998</v>
      </c>
      <c r="L96" s="4">
        <f>K96</f>
        <v>3036.2869999999998</v>
      </c>
      <c r="M96" s="111" t="s">
        <v>138</v>
      </c>
      <c r="N96" s="1" t="s">
        <v>275</v>
      </c>
      <c r="O96" s="4">
        <v>0</v>
      </c>
      <c r="P96" s="1" t="s">
        <v>275</v>
      </c>
      <c r="Q96" s="4">
        <v>0</v>
      </c>
      <c r="R96" s="110" t="s">
        <v>111</v>
      </c>
      <c r="S96" s="110" t="s">
        <v>269</v>
      </c>
      <c r="T96" s="110" t="s">
        <v>270</v>
      </c>
      <c r="U96" s="110" t="s">
        <v>271</v>
      </c>
      <c r="V96" s="111" t="s">
        <v>309</v>
      </c>
      <c r="W96" s="111" t="s">
        <v>194</v>
      </c>
      <c r="X96" s="111" t="s">
        <v>539</v>
      </c>
      <c r="Y96" s="111"/>
      <c r="Z96" s="125" t="s">
        <v>734</v>
      </c>
      <c r="AA96" s="126"/>
    </row>
    <row r="97" spans="1:31" ht="84.75" customHeight="1" x14ac:dyDescent="0.25">
      <c r="A97" s="1">
        <v>91</v>
      </c>
      <c r="B97" s="111" t="s">
        <v>791</v>
      </c>
      <c r="C97" s="112"/>
      <c r="D97" s="110"/>
      <c r="E97" s="46"/>
      <c r="F97" s="3">
        <f t="shared" si="7"/>
        <v>87.436800000000019</v>
      </c>
      <c r="G97" s="111" t="s">
        <v>36</v>
      </c>
      <c r="H97" s="111" t="s">
        <v>116</v>
      </c>
      <c r="I97" s="111" t="s">
        <v>912</v>
      </c>
      <c r="J97" s="1" t="s">
        <v>41</v>
      </c>
      <c r="K97" s="4">
        <v>9715.2000000000007</v>
      </c>
      <c r="L97" s="4">
        <v>9715.2000000000007</v>
      </c>
      <c r="M97" s="111" t="s">
        <v>138</v>
      </c>
      <c r="N97" s="1" t="s">
        <v>275</v>
      </c>
      <c r="O97" s="4">
        <v>0</v>
      </c>
      <c r="P97" s="1" t="s">
        <v>275</v>
      </c>
      <c r="Q97" s="4">
        <v>0</v>
      </c>
      <c r="R97" s="110" t="s">
        <v>111</v>
      </c>
      <c r="S97" s="110" t="s">
        <v>269</v>
      </c>
      <c r="T97" s="110" t="s">
        <v>270</v>
      </c>
      <c r="U97" s="110" t="s">
        <v>271</v>
      </c>
      <c r="V97" s="111" t="s">
        <v>309</v>
      </c>
      <c r="W97" s="111"/>
      <c r="X97" s="111"/>
      <c r="Y97" s="111"/>
      <c r="Z97" s="125" t="s">
        <v>734</v>
      </c>
      <c r="AA97" s="126"/>
    </row>
    <row r="98" spans="1:31" s="10" customFormat="1" ht="79.5" customHeight="1" x14ac:dyDescent="0.2">
      <c r="A98" s="1">
        <v>92</v>
      </c>
      <c r="B98" s="110" t="s">
        <v>529</v>
      </c>
      <c r="C98" s="110" t="s">
        <v>127</v>
      </c>
      <c r="D98" s="110" t="s">
        <v>528</v>
      </c>
      <c r="E98" s="110"/>
      <c r="F98" s="3">
        <f t="shared" si="7"/>
        <v>35.006400000000006</v>
      </c>
      <c r="G98" s="110" t="s">
        <v>494</v>
      </c>
      <c r="H98" s="110" t="s">
        <v>612</v>
      </c>
      <c r="I98" s="110" t="s">
        <v>907</v>
      </c>
      <c r="J98" s="110">
        <v>2022</v>
      </c>
      <c r="K98" s="6">
        <v>3889.6</v>
      </c>
      <c r="L98" s="6">
        <v>3889.6</v>
      </c>
      <c r="M98" s="110"/>
      <c r="N98" s="1" t="s">
        <v>275</v>
      </c>
      <c r="O98" s="6">
        <v>0</v>
      </c>
      <c r="P98" s="1" t="s">
        <v>275</v>
      </c>
      <c r="Q98" s="6">
        <v>0</v>
      </c>
      <c r="R98" s="110" t="s">
        <v>111</v>
      </c>
      <c r="S98" s="110"/>
      <c r="T98" s="110" t="s">
        <v>270</v>
      </c>
      <c r="U98" s="110" t="s">
        <v>271</v>
      </c>
      <c r="V98" s="110" t="s">
        <v>309</v>
      </c>
      <c r="W98" s="110" t="s">
        <v>1029</v>
      </c>
      <c r="X98" s="110" t="s">
        <v>530</v>
      </c>
      <c r="Y98" s="110" t="s">
        <v>908</v>
      </c>
      <c r="Z98" s="110" t="s">
        <v>165</v>
      </c>
      <c r="AA98" s="110"/>
      <c r="AB98" s="9"/>
    </row>
    <row r="99" spans="1:31" s="10" customFormat="1" ht="90" customHeight="1" x14ac:dyDescent="0.2">
      <c r="A99" s="1">
        <v>93</v>
      </c>
      <c r="B99" s="110" t="s">
        <v>1129</v>
      </c>
      <c r="C99" s="110" t="s">
        <v>349</v>
      </c>
      <c r="D99" s="110" t="s">
        <v>1130</v>
      </c>
      <c r="E99" s="110"/>
      <c r="F99" s="3"/>
      <c r="G99" s="110" t="s">
        <v>1131</v>
      </c>
      <c r="H99" s="110" t="s">
        <v>113</v>
      </c>
      <c r="I99" s="110" t="s">
        <v>1132</v>
      </c>
      <c r="J99" s="1">
        <v>2023</v>
      </c>
      <c r="K99" s="6"/>
      <c r="L99" s="6"/>
      <c r="M99" s="6"/>
      <c r="N99" s="110"/>
      <c r="O99" s="110"/>
      <c r="P99" s="6"/>
      <c r="Q99" s="110"/>
      <c r="R99" s="6"/>
      <c r="S99" s="110"/>
      <c r="T99" s="110"/>
      <c r="U99" s="110"/>
      <c r="V99" s="110"/>
      <c r="W99" s="110"/>
      <c r="X99" s="110"/>
      <c r="Y99" s="110"/>
      <c r="Z99" s="166" t="s">
        <v>734</v>
      </c>
      <c r="AA99" s="176"/>
    </row>
    <row r="100" spans="1:31" s="10" customFormat="1" ht="76.5" customHeight="1" x14ac:dyDescent="0.2">
      <c r="A100" s="1">
        <v>94</v>
      </c>
      <c r="B100" s="110" t="s">
        <v>977</v>
      </c>
      <c r="C100" s="110" t="s">
        <v>127</v>
      </c>
      <c r="D100" s="110"/>
      <c r="E100" s="23">
        <v>4</v>
      </c>
      <c r="F100" s="3">
        <f t="shared" si="7"/>
        <v>14.787000000000003</v>
      </c>
      <c r="G100" s="47"/>
      <c r="H100" s="47" t="s">
        <v>115</v>
      </c>
      <c r="I100" s="47" t="s">
        <v>936</v>
      </c>
      <c r="J100" s="110">
        <v>2023</v>
      </c>
      <c r="K100" s="6">
        <v>1643</v>
      </c>
      <c r="L100" s="6">
        <v>1643</v>
      </c>
      <c r="M100" s="6"/>
      <c r="N100" s="110"/>
      <c r="O100" s="110"/>
      <c r="P100" s="6"/>
      <c r="Q100" s="110"/>
      <c r="R100" s="1" t="s">
        <v>111</v>
      </c>
      <c r="S100" s="16"/>
      <c r="T100" s="110" t="s">
        <v>271</v>
      </c>
      <c r="U100" s="110" t="s">
        <v>271</v>
      </c>
      <c r="V100" s="110" t="s">
        <v>309</v>
      </c>
      <c r="W100" s="110" t="s">
        <v>982</v>
      </c>
      <c r="X100" s="110" t="s">
        <v>983</v>
      </c>
      <c r="Y100" s="110"/>
      <c r="Z100" s="125" t="s">
        <v>734</v>
      </c>
      <c r="AA100" s="126"/>
      <c r="AB100" s="9"/>
    </row>
    <row r="101" spans="1:31" s="10" customFormat="1" ht="78" customHeight="1" x14ac:dyDescent="0.2">
      <c r="A101" s="1">
        <v>95</v>
      </c>
      <c r="B101" s="110" t="s">
        <v>978</v>
      </c>
      <c r="C101" s="110" t="s">
        <v>127</v>
      </c>
      <c r="D101" s="110"/>
      <c r="E101" s="23">
        <v>4</v>
      </c>
      <c r="F101" s="3">
        <f t="shared" si="7"/>
        <v>14.753070000000001</v>
      </c>
      <c r="G101" s="47"/>
      <c r="H101" s="47" t="s">
        <v>115</v>
      </c>
      <c r="I101" s="47" t="s">
        <v>936</v>
      </c>
      <c r="J101" s="110">
        <v>2023</v>
      </c>
      <c r="K101" s="6">
        <v>1639.23</v>
      </c>
      <c r="L101" s="6">
        <v>1639.23</v>
      </c>
      <c r="M101" s="6"/>
      <c r="N101" s="110"/>
      <c r="O101" s="110"/>
      <c r="P101" s="6"/>
      <c r="Q101" s="110"/>
      <c r="R101" s="1" t="s">
        <v>111</v>
      </c>
      <c r="S101" s="16"/>
      <c r="T101" s="110" t="s">
        <v>271</v>
      </c>
      <c r="U101" s="110" t="s">
        <v>271</v>
      </c>
      <c r="V101" s="110" t="s">
        <v>309</v>
      </c>
      <c r="W101" s="110" t="s">
        <v>984</v>
      </c>
      <c r="X101" s="110" t="s">
        <v>985</v>
      </c>
      <c r="Y101" s="110"/>
      <c r="Z101" s="125" t="s">
        <v>734</v>
      </c>
      <c r="AA101" s="126"/>
      <c r="AB101" s="9"/>
    </row>
    <row r="102" spans="1:31" s="10" customFormat="1" ht="103.5" customHeight="1" x14ac:dyDescent="0.2">
      <c r="A102" s="1">
        <v>96</v>
      </c>
      <c r="B102" s="110" t="s">
        <v>1128</v>
      </c>
      <c r="C102" s="110" t="s">
        <v>874</v>
      </c>
      <c r="D102" s="110" t="s">
        <v>875</v>
      </c>
      <c r="E102" s="110"/>
      <c r="F102" s="3"/>
      <c r="G102" s="110" t="s">
        <v>876</v>
      </c>
      <c r="H102" s="110" t="s">
        <v>284</v>
      </c>
      <c r="I102" s="110" t="s">
        <v>1141</v>
      </c>
      <c r="J102" s="1">
        <v>2023</v>
      </c>
      <c r="K102" s="6">
        <v>3985.3935099999999</v>
      </c>
      <c r="L102" s="6"/>
      <c r="M102" s="6"/>
      <c r="N102" s="110" t="s">
        <v>65</v>
      </c>
      <c r="O102" s="110"/>
      <c r="P102" s="6"/>
      <c r="Q102" s="110"/>
      <c r="R102" s="6"/>
      <c r="S102" s="110" t="s">
        <v>111</v>
      </c>
      <c r="T102" s="110" t="s">
        <v>877</v>
      </c>
      <c r="U102" s="110"/>
      <c r="V102" s="110" t="s">
        <v>878</v>
      </c>
      <c r="W102" s="110" t="s">
        <v>879</v>
      </c>
      <c r="X102" s="110" t="s">
        <v>880</v>
      </c>
      <c r="Y102" s="110"/>
      <c r="Z102" s="180" t="s">
        <v>734</v>
      </c>
      <c r="AA102" s="41" t="s">
        <v>586</v>
      </c>
    </row>
    <row r="103" spans="1:31" s="7" customFormat="1" ht="79.5" customHeight="1" x14ac:dyDescent="0.2">
      <c r="A103" s="1">
        <v>97</v>
      </c>
      <c r="B103" s="186" t="s">
        <v>1146</v>
      </c>
      <c r="C103" s="41" t="s">
        <v>1147</v>
      </c>
      <c r="D103" s="110"/>
      <c r="E103" s="78"/>
      <c r="F103" s="67"/>
      <c r="G103" s="110" t="s">
        <v>34</v>
      </c>
      <c r="H103" s="110" t="s">
        <v>607</v>
      </c>
      <c r="I103" s="110" t="s">
        <v>1148</v>
      </c>
      <c r="J103" s="110">
        <v>2023</v>
      </c>
      <c r="K103" s="110"/>
      <c r="L103" s="6"/>
      <c r="M103" s="6" t="s">
        <v>65</v>
      </c>
      <c r="N103" s="110"/>
      <c r="O103" s="110"/>
      <c r="P103" s="6"/>
      <c r="Q103" s="110"/>
      <c r="R103" s="6"/>
      <c r="S103" s="110"/>
      <c r="T103" s="110"/>
      <c r="U103" s="110"/>
      <c r="V103" s="110"/>
      <c r="W103" s="110"/>
      <c r="X103" s="110"/>
      <c r="Y103" s="110"/>
      <c r="Z103" s="83"/>
      <c r="AA103" s="43"/>
    </row>
    <row r="104" spans="1:31" s="10" customFormat="1" ht="83.25" customHeight="1" x14ac:dyDescent="0.2">
      <c r="A104" s="1">
        <v>98</v>
      </c>
      <c r="B104" s="111" t="s">
        <v>704</v>
      </c>
      <c r="C104" s="110" t="s">
        <v>705</v>
      </c>
      <c r="D104" s="110" t="s">
        <v>706</v>
      </c>
      <c r="E104" s="1"/>
      <c r="F104" s="3">
        <f>K104*0.9%</f>
        <v>127.80754200000001</v>
      </c>
      <c r="G104" s="112" t="s">
        <v>36</v>
      </c>
      <c r="H104" s="111" t="s">
        <v>614</v>
      </c>
      <c r="I104" s="111" t="s">
        <v>1154</v>
      </c>
      <c r="J104" s="1">
        <v>2023</v>
      </c>
      <c r="K104" s="26">
        <f>439.627+13761.211</f>
        <v>14200.838</v>
      </c>
      <c r="L104" s="26">
        <f>439.627+13761.211</f>
        <v>14200.838</v>
      </c>
      <c r="M104" s="110" t="s">
        <v>396</v>
      </c>
      <c r="N104" s="111" t="s">
        <v>377</v>
      </c>
      <c r="O104" s="26">
        <v>0</v>
      </c>
      <c r="P104" s="111" t="s">
        <v>377</v>
      </c>
      <c r="Q104" s="26">
        <v>0</v>
      </c>
      <c r="R104" s="1" t="s">
        <v>111</v>
      </c>
      <c r="S104" s="111" t="s">
        <v>288</v>
      </c>
      <c r="T104" s="111" t="s">
        <v>271</v>
      </c>
      <c r="U104" s="111" t="s">
        <v>271</v>
      </c>
      <c r="V104" s="111" t="s">
        <v>309</v>
      </c>
      <c r="X104" s="110"/>
      <c r="Y104" s="110"/>
      <c r="Z104" s="110" t="s">
        <v>702</v>
      </c>
      <c r="AA104" s="110" t="s">
        <v>165</v>
      </c>
      <c r="AE104" s="9"/>
    </row>
    <row r="105" spans="1:31" s="7" customFormat="1" ht="12.75" x14ac:dyDescent="0.2">
      <c r="A105" s="111"/>
      <c r="B105" s="112"/>
      <c r="C105" s="112"/>
      <c r="D105" s="110"/>
      <c r="E105" s="79">
        <f>SUM(E6:E103)</f>
        <v>204</v>
      </c>
      <c r="F105" s="79">
        <f>SUM(F6:F104)</f>
        <v>14703.215547960002</v>
      </c>
      <c r="G105" s="80"/>
      <c r="H105" s="80"/>
      <c r="I105" s="80"/>
      <c r="J105" s="80"/>
      <c r="K105" s="80">
        <f>SUM(K6:K104)</f>
        <v>1636932.49495</v>
      </c>
      <c r="L105" s="80">
        <f>SUM(L6:L104)</f>
        <v>1555819.1279399998</v>
      </c>
      <c r="M105" s="6"/>
      <c r="N105" s="111"/>
      <c r="O105" s="111"/>
      <c r="P105" s="6"/>
      <c r="Q105" s="111"/>
      <c r="R105" s="6"/>
      <c r="S105" s="111"/>
      <c r="T105" s="111"/>
      <c r="U105" s="110"/>
      <c r="V105" s="110"/>
      <c r="W105" s="111"/>
      <c r="X105" s="110"/>
      <c r="Y105" s="111"/>
      <c r="Z105" s="111"/>
      <c r="AA105" s="8"/>
    </row>
    <row r="106" spans="1:31" s="183" customFormat="1" x14ac:dyDescent="0.25">
      <c r="A106" s="33"/>
      <c r="B106" s="12"/>
      <c r="C106" s="33"/>
      <c r="D106" s="33"/>
      <c r="E106" s="33"/>
      <c r="F106" s="33"/>
      <c r="G106" s="33"/>
      <c r="H106" s="33"/>
      <c r="I106" s="33"/>
      <c r="J106" s="33"/>
      <c r="K106" s="181"/>
      <c r="L106" s="182"/>
      <c r="M106" s="33"/>
      <c r="N106" s="33"/>
      <c r="O106" s="33"/>
      <c r="P106" s="33"/>
      <c r="Q106" s="33"/>
      <c r="R106" s="33"/>
      <c r="S106" s="33"/>
      <c r="T106" s="33"/>
      <c r="U106" s="33"/>
      <c r="V106" s="33"/>
      <c r="W106" s="33"/>
      <c r="X106" s="12"/>
      <c r="Y106" s="33"/>
      <c r="Z106" s="12"/>
    </row>
    <row r="107" spans="1:31" x14ac:dyDescent="0.25">
      <c r="A107" s="106"/>
      <c r="B107" s="106"/>
      <c r="C107" s="106"/>
      <c r="D107" s="106"/>
      <c r="E107" s="106"/>
      <c r="F107" s="106"/>
      <c r="G107" s="106"/>
      <c r="H107" s="106"/>
      <c r="I107" s="106"/>
      <c r="J107" s="106"/>
      <c r="K107" s="106"/>
      <c r="L107" s="106"/>
      <c r="M107" s="106"/>
      <c r="N107" s="106"/>
      <c r="O107" s="106"/>
      <c r="P107" s="106"/>
      <c r="Q107" s="106"/>
      <c r="R107" s="106"/>
      <c r="S107" s="106"/>
      <c r="T107" s="106"/>
      <c r="U107" s="106"/>
      <c r="V107" s="106"/>
      <c r="W107" s="106"/>
      <c r="X107" s="106"/>
      <c r="Y107" s="106"/>
      <c r="Z107" s="184"/>
    </row>
  </sheetData>
  <autoFilter ref="A5:Z105" xr:uid="{00000000-0009-0000-0000-000002000000}"/>
  <mergeCells count="48">
    <mergeCell ref="Y80:Z80"/>
    <mergeCell ref="Z99:AA99"/>
    <mergeCell ref="Z63:AA63"/>
    <mergeCell ref="Z64:AA64"/>
    <mergeCell ref="Z76:AA76"/>
    <mergeCell ref="Z77:AA77"/>
    <mergeCell ref="Z66:AA66"/>
    <mergeCell ref="Z67:AA67"/>
    <mergeCell ref="Z65:AA65"/>
    <mergeCell ref="Z68:AA68"/>
    <mergeCell ref="Z69:AA69"/>
    <mergeCell ref="Z72:AA72"/>
    <mergeCell ref="Z70:AA70"/>
    <mergeCell ref="Z71:AA71"/>
    <mergeCell ref="Z73:AA73"/>
    <mergeCell ref="A82:Z82"/>
    <mergeCell ref="A2:A4"/>
    <mergeCell ref="G2:G4"/>
    <mergeCell ref="H2:H4"/>
    <mergeCell ref="I2:I4"/>
    <mergeCell ref="J2:J4"/>
    <mergeCell ref="C3:C4"/>
    <mergeCell ref="C2:D2"/>
    <mergeCell ref="D3:D4"/>
    <mergeCell ref="E2:E4"/>
    <mergeCell ref="F2:F4"/>
    <mergeCell ref="Z62:AA62"/>
    <mergeCell ref="A1:Z1"/>
    <mergeCell ref="N2:Q2"/>
    <mergeCell ref="N3:O3"/>
    <mergeCell ref="P3:Q3"/>
    <mergeCell ref="R2:U2"/>
    <mergeCell ref="R3:S3"/>
    <mergeCell ref="T3:T4"/>
    <mergeCell ref="U3:U4"/>
    <mergeCell ref="Z2:Z4"/>
    <mergeCell ref="Y2:Y4"/>
    <mergeCell ref="X2:X4"/>
    <mergeCell ref="W2:W4"/>
    <mergeCell ref="V2:V4"/>
    <mergeCell ref="K2:M3"/>
    <mergeCell ref="B2:B4"/>
    <mergeCell ref="Z100:AA100"/>
    <mergeCell ref="Z101:AA101"/>
    <mergeCell ref="Z94:AA94"/>
    <mergeCell ref="Z95:AA95"/>
    <mergeCell ref="Z96:AA96"/>
    <mergeCell ref="Z97:AA97"/>
  </mergeCells>
  <dataValidations disablePrompts="1" count="1">
    <dataValidation showInputMessage="1" showErrorMessage="1" errorTitle="Input error" error="Value is not in list." promptTitle="Language" prompt="Русский" sqref="C24:D24 D25:D28 D36 C62" xr:uid="{00000000-0002-0000-0200-000000000000}">
      <formula1>" "</formula1>
    </dataValidation>
  </dataValidations>
  <hyperlinks>
    <hyperlink ref="X61" r:id="rId1" display="https://egrp365.org/reestr?egrp=86:04:0000018:1123" xr:uid="{00000000-0004-0000-0100-000000000000}"/>
  </hyperlinks>
  <pageMargins left="0" right="0" top="0" bottom="0" header="0" footer="0"/>
  <pageSetup paperSize="8" scale="35" fitToHeight="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215A6-EC50-454E-9BA8-6F181708BE5D}">
  <dimension ref="A1:J24"/>
  <sheetViews>
    <sheetView zoomScale="85" zoomScaleNormal="85" workbookViewId="0">
      <selection activeCell="E2" sqref="E2"/>
    </sheetView>
  </sheetViews>
  <sheetFormatPr defaultRowHeight="15" x14ac:dyDescent="0.25"/>
  <cols>
    <col min="1" max="1" width="25.42578125" customWidth="1"/>
    <col min="2" max="2" width="16.5703125" bestFit="1" customWidth="1"/>
    <col min="3" max="3" width="15.42578125" bestFit="1" customWidth="1"/>
    <col min="4" max="4" width="16.28515625" bestFit="1" customWidth="1"/>
    <col min="5" max="5" width="16.5703125" bestFit="1" customWidth="1"/>
    <col min="6" max="6" width="12" bestFit="1" customWidth="1"/>
  </cols>
  <sheetData>
    <row r="1" spans="1:10" x14ac:dyDescent="0.25">
      <c r="A1" s="89"/>
      <c r="B1" s="89" t="s">
        <v>1044</v>
      </c>
      <c r="C1" s="89" t="s">
        <v>1045</v>
      </c>
      <c r="D1" s="89" t="s">
        <v>1046</v>
      </c>
      <c r="E1" s="90" t="s">
        <v>1047</v>
      </c>
      <c r="F1" s="91"/>
    </row>
    <row r="2" spans="1:10" ht="29.25" x14ac:dyDescent="0.25">
      <c r="A2" s="92" t="s">
        <v>1048</v>
      </c>
      <c r="B2" s="93">
        <f>Планируемые!K60</f>
        <v>11528013.653899999</v>
      </c>
      <c r="C2" s="93">
        <f>Реализуемые!K49</f>
        <v>6019281.8997900011</v>
      </c>
      <c r="D2" s="93">
        <f>' Реализованные'!K105</f>
        <v>1636932.49495</v>
      </c>
      <c r="E2" s="94">
        <f>B2+C2+D2</f>
        <v>19184228.048640002</v>
      </c>
      <c r="F2" s="91"/>
    </row>
    <row r="3" spans="1:10" x14ac:dyDescent="0.25">
      <c r="A3" s="90"/>
      <c r="B3" s="95">
        <f>B2/E2</f>
        <v>0.60091099963322414</v>
      </c>
      <c r="C3" s="95">
        <f>C2/E2</f>
        <v>0.31376200723472514</v>
      </c>
      <c r="D3" s="95">
        <f>D2/E2</f>
        <v>8.5326993132050707E-2</v>
      </c>
      <c r="E3" s="96">
        <f>B3+C3+D3</f>
        <v>1</v>
      </c>
      <c r="F3" s="91"/>
    </row>
    <row r="4" spans="1:10" x14ac:dyDescent="0.25">
      <c r="A4" s="92" t="s">
        <v>1036</v>
      </c>
      <c r="B4" s="97" t="e">
        <f>SUM(B6:B22)</f>
        <v>#REF!</v>
      </c>
      <c r="C4" s="97" t="e">
        <f>SUM(C6:C23)</f>
        <v>#REF!</v>
      </c>
      <c r="D4" s="97" t="e">
        <f>SUM(D6:D22)</f>
        <v>#REF!</v>
      </c>
      <c r="E4" s="97" t="e">
        <f>B4+C4+D4</f>
        <v>#REF!</v>
      </c>
      <c r="F4" s="91"/>
    </row>
    <row r="5" spans="1:10" x14ac:dyDescent="0.25">
      <c r="A5" s="90"/>
      <c r="B5" s="95" t="e">
        <f>B4/E4</f>
        <v>#REF!</v>
      </c>
      <c r="C5" s="95" t="e">
        <f>C4/E4</f>
        <v>#REF!</v>
      </c>
      <c r="D5" s="95" t="e">
        <f>D4/E4</f>
        <v>#REF!</v>
      </c>
      <c r="E5" s="98"/>
      <c r="F5" s="91"/>
    </row>
    <row r="6" spans="1:10" x14ac:dyDescent="0.25">
      <c r="A6" s="89" t="s">
        <v>112</v>
      </c>
      <c r="B6" s="99" t="e">
        <f>Планируемые!#REF!</f>
        <v>#REF!</v>
      </c>
      <c r="C6" s="89" t="e">
        <f>Реализуемые!#REF!</f>
        <v>#REF!</v>
      </c>
      <c r="D6" s="99" t="e">
        <f>' Реализованные'!#REF!</f>
        <v>#REF!</v>
      </c>
      <c r="E6" s="98" t="e">
        <f t="shared" ref="E6:E23" si="0">B6+C6+D6</f>
        <v>#REF!</v>
      </c>
      <c r="F6" s="100" t="e">
        <f t="shared" ref="F6:F23" si="1">E6/$E$24</f>
        <v>#REF!</v>
      </c>
    </row>
    <row r="7" spans="1:10" x14ac:dyDescent="0.25">
      <c r="A7" s="89" t="s">
        <v>115</v>
      </c>
      <c r="B7" s="99" t="e">
        <f>Планируемые!#REF!</f>
        <v>#REF!</v>
      </c>
      <c r="C7" s="89" t="e">
        <f>Реализуемые!#REF!</f>
        <v>#REF!</v>
      </c>
      <c r="D7" s="99" t="e">
        <f>' Реализованные'!#REF!</f>
        <v>#REF!</v>
      </c>
      <c r="E7" s="98" t="e">
        <f t="shared" si="0"/>
        <v>#REF!</v>
      </c>
      <c r="F7" s="100" t="e">
        <f t="shared" si="1"/>
        <v>#REF!</v>
      </c>
    </row>
    <row r="8" spans="1:10" x14ac:dyDescent="0.25">
      <c r="A8" s="89" t="s">
        <v>113</v>
      </c>
      <c r="B8" s="99" t="e">
        <f>Планируемые!#REF!</f>
        <v>#REF!</v>
      </c>
      <c r="C8" s="89" t="e">
        <f>Реализуемые!#REF!</f>
        <v>#REF!</v>
      </c>
      <c r="D8" s="101" t="e">
        <f>' Реализованные'!#REF!</f>
        <v>#REF!</v>
      </c>
      <c r="E8" s="98" t="e">
        <f t="shared" si="0"/>
        <v>#REF!</v>
      </c>
      <c r="F8" s="100" t="e">
        <f t="shared" si="1"/>
        <v>#REF!</v>
      </c>
      <c r="I8" s="88"/>
      <c r="J8" s="88"/>
    </row>
    <row r="9" spans="1:10" ht="30" x14ac:dyDescent="0.25">
      <c r="A9" s="89" t="s">
        <v>117</v>
      </c>
      <c r="B9" s="99" t="e">
        <f>Планируемые!#REF!</f>
        <v>#REF!</v>
      </c>
      <c r="C9" s="89" t="e">
        <f>Реализуемые!#REF!</f>
        <v>#REF!</v>
      </c>
      <c r="D9" s="99" t="e">
        <f>' Реализованные'!#REF!</f>
        <v>#REF!</v>
      </c>
      <c r="E9" s="98" t="e">
        <f t="shared" si="0"/>
        <v>#REF!</v>
      </c>
      <c r="F9" s="100" t="e">
        <f t="shared" si="1"/>
        <v>#REF!</v>
      </c>
      <c r="I9" s="88"/>
      <c r="J9" s="88"/>
    </row>
    <row r="10" spans="1:10" x14ac:dyDescent="0.25">
      <c r="A10" s="89" t="s">
        <v>116</v>
      </c>
      <c r="B10" s="99" t="e">
        <f>Планируемые!#REF!</f>
        <v>#REF!</v>
      </c>
      <c r="C10" s="89" t="e">
        <f>Реализуемые!#REF!</f>
        <v>#REF!</v>
      </c>
      <c r="D10" s="99" t="e">
        <f>' Реализованные'!#REF!</f>
        <v>#REF!</v>
      </c>
      <c r="E10" s="98" t="e">
        <f t="shared" si="0"/>
        <v>#REF!</v>
      </c>
      <c r="F10" s="100" t="e">
        <f t="shared" si="1"/>
        <v>#REF!</v>
      </c>
      <c r="I10" s="88"/>
      <c r="J10" s="88"/>
    </row>
    <row r="11" spans="1:10" ht="30" x14ac:dyDescent="0.25">
      <c r="A11" s="89" t="s">
        <v>1049</v>
      </c>
      <c r="B11" s="99" t="e">
        <f>Планируемые!#REF!</f>
        <v>#REF!</v>
      </c>
      <c r="C11" s="89" t="e">
        <f>Реализуемые!#REF!</f>
        <v>#REF!</v>
      </c>
      <c r="D11" s="99" t="e">
        <f>' Реализованные'!#REF!</f>
        <v>#REF!</v>
      </c>
      <c r="E11" s="98" t="e">
        <f t="shared" si="0"/>
        <v>#REF!</v>
      </c>
      <c r="F11" s="100" t="e">
        <f t="shared" si="1"/>
        <v>#REF!</v>
      </c>
      <c r="I11" s="88"/>
      <c r="J11" s="88"/>
    </row>
    <row r="12" spans="1:10" x14ac:dyDescent="0.25">
      <c r="A12" s="89" t="s">
        <v>114</v>
      </c>
      <c r="B12" s="99" t="e">
        <f>Планируемые!#REF!</f>
        <v>#REF!</v>
      </c>
      <c r="C12" s="89" t="e">
        <f>Реализуемые!#REF!</f>
        <v>#REF!</v>
      </c>
      <c r="D12" s="99" t="e">
        <f>' Реализованные'!#REF!</f>
        <v>#REF!</v>
      </c>
      <c r="E12" s="98" t="e">
        <f t="shared" si="0"/>
        <v>#REF!</v>
      </c>
      <c r="F12" s="100" t="e">
        <f t="shared" si="1"/>
        <v>#REF!</v>
      </c>
      <c r="I12" s="88"/>
      <c r="J12" s="88"/>
    </row>
    <row r="13" spans="1:10" ht="30" x14ac:dyDescent="0.25">
      <c r="A13" s="89" t="s">
        <v>121</v>
      </c>
      <c r="B13" s="99" t="e">
        <f>Планируемые!#REF!</f>
        <v>#REF!</v>
      </c>
      <c r="C13" s="89" t="e">
        <f>Реализуемые!#REF!</f>
        <v>#REF!</v>
      </c>
      <c r="D13" s="99" t="e">
        <f>' Реализованные'!#REF!</f>
        <v>#REF!</v>
      </c>
      <c r="E13" s="98" t="e">
        <f t="shared" si="0"/>
        <v>#REF!</v>
      </c>
      <c r="F13" s="100" t="e">
        <f t="shared" si="1"/>
        <v>#REF!</v>
      </c>
      <c r="I13" s="88"/>
      <c r="J13" s="88"/>
    </row>
    <row r="14" spans="1:10" x14ac:dyDescent="0.25">
      <c r="A14" s="89" t="s">
        <v>122</v>
      </c>
      <c r="B14" s="99" t="e">
        <f>Планируемые!#REF!</f>
        <v>#REF!</v>
      </c>
      <c r="C14" s="89" t="e">
        <f>Реализуемые!#REF!</f>
        <v>#REF!</v>
      </c>
      <c r="D14" s="99"/>
      <c r="E14" s="98" t="e">
        <f t="shared" si="0"/>
        <v>#REF!</v>
      </c>
      <c r="F14" s="100" t="e">
        <f t="shared" si="1"/>
        <v>#REF!</v>
      </c>
      <c r="I14" s="88"/>
      <c r="J14" s="88"/>
    </row>
    <row r="15" spans="1:10" ht="30" x14ac:dyDescent="0.25">
      <c r="A15" s="89" t="s">
        <v>1050</v>
      </c>
      <c r="B15" s="99"/>
      <c r="C15" s="89"/>
      <c r="D15" s="99"/>
      <c r="E15" s="98">
        <f t="shared" si="0"/>
        <v>0</v>
      </c>
      <c r="F15" s="100" t="e">
        <f t="shared" si="1"/>
        <v>#REF!</v>
      </c>
      <c r="I15" s="88"/>
      <c r="J15" s="88"/>
    </row>
    <row r="16" spans="1:10" x14ac:dyDescent="0.25">
      <c r="A16" s="89" t="s">
        <v>164</v>
      </c>
      <c r="B16" s="99" t="e">
        <f>Планируемые!#REF!</f>
        <v>#REF!</v>
      </c>
      <c r="C16" s="89" t="e">
        <f>Реализуемые!#REF!</f>
        <v>#REF!</v>
      </c>
      <c r="D16" s="99" t="e">
        <f>' Реализованные'!#REF!</f>
        <v>#REF!</v>
      </c>
      <c r="E16" s="98" t="e">
        <f t="shared" si="0"/>
        <v>#REF!</v>
      </c>
      <c r="F16" s="100" t="e">
        <f t="shared" si="1"/>
        <v>#REF!</v>
      </c>
      <c r="I16" s="88"/>
      <c r="J16" s="88"/>
    </row>
    <row r="17" spans="1:10" x14ac:dyDescent="0.25">
      <c r="A17" s="89" t="s">
        <v>284</v>
      </c>
      <c r="B17" s="99" t="e">
        <f>Планируемые!#REF!</f>
        <v>#REF!</v>
      </c>
      <c r="C17" s="89" t="e">
        <f>Реализуемые!#REF!</f>
        <v>#REF!</v>
      </c>
      <c r="D17" s="99" t="e">
        <f>' Реализованные'!#REF!</f>
        <v>#REF!</v>
      </c>
      <c r="E17" s="98" t="e">
        <f>B17+C17+D17</f>
        <v>#REF!</v>
      </c>
      <c r="F17" s="100" t="e">
        <f>E17/$E$24</f>
        <v>#REF!</v>
      </c>
      <c r="I17" s="88"/>
      <c r="J17" s="88"/>
    </row>
    <row r="18" spans="1:10" x14ac:dyDescent="0.25">
      <c r="A18" s="89" t="s">
        <v>1040</v>
      </c>
      <c r="B18" s="99" t="e">
        <f>Планируемые!#REF!</f>
        <v>#REF!</v>
      </c>
      <c r="C18" s="89" t="e">
        <f>Реализуемые!#REF!</f>
        <v>#REF!</v>
      </c>
      <c r="D18" s="89"/>
      <c r="E18" s="98" t="e">
        <f t="shared" si="0"/>
        <v>#REF!</v>
      </c>
      <c r="F18" s="100" t="e">
        <f t="shared" si="1"/>
        <v>#REF!</v>
      </c>
      <c r="I18" s="88"/>
      <c r="J18" s="88"/>
    </row>
    <row r="19" spans="1:10" ht="30" x14ac:dyDescent="0.25">
      <c r="A19" s="89" t="s">
        <v>1051</v>
      </c>
      <c r="B19" s="99"/>
      <c r="C19" s="89"/>
      <c r="D19" s="89"/>
      <c r="E19" s="98">
        <f t="shared" si="0"/>
        <v>0</v>
      </c>
      <c r="F19" s="100" t="e">
        <f t="shared" si="1"/>
        <v>#REF!</v>
      </c>
    </row>
    <row r="20" spans="1:10" x14ac:dyDescent="0.25">
      <c r="A20" s="89" t="s">
        <v>1039</v>
      </c>
      <c r="B20" s="99" t="e">
        <f>Планируемые!#REF!</f>
        <v>#REF!</v>
      </c>
      <c r="C20" s="89" t="e">
        <f>Реализуемые!#REF!</f>
        <v>#REF!</v>
      </c>
      <c r="D20" s="99" t="e">
        <f>' Реализованные'!#REF!</f>
        <v>#REF!</v>
      </c>
      <c r="E20" s="98" t="e">
        <f t="shared" si="0"/>
        <v>#REF!</v>
      </c>
      <c r="F20" s="100" t="e">
        <f t="shared" si="1"/>
        <v>#REF!</v>
      </c>
    </row>
    <row r="21" spans="1:10" ht="30" x14ac:dyDescent="0.25">
      <c r="A21" s="89" t="s">
        <v>1038</v>
      </c>
      <c r="B21" s="99" t="e">
        <f>Планируемые!#REF!</f>
        <v>#REF!</v>
      </c>
      <c r="C21" s="89" t="e">
        <f>Реализуемые!#REF!</f>
        <v>#REF!</v>
      </c>
      <c r="D21" s="89"/>
      <c r="E21" s="98" t="e">
        <f t="shared" si="0"/>
        <v>#REF!</v>
      </c>
      <c r="F21" s="100" t="e">
        <f t="shared" si="1"/>
        <v>#REF!</v>
      </c>
    </row>
    <row r="22" spans="1:10" x14ac:dyDescent="0.25">
      <c r="A22" s="89" t="s">
        <v>1037</v>
      </c>
      <c r="B22" s="99"/>
      <c r="C22" s="89" t="e">
        <f>Реализуемые!#REF!</f>
        <v>#REF!</v>
      </c>
      <c r="D22" s="89"/>
      <c r="E22" s="98" t="e">
        <f t="shared" si="0"/>
        <v>#REF!</v>
      </c>
      <c r="F22" s="100" t="e">
        <f t="shared" si="1"/>
        <v>#REF!</v>
      </c>
    </row>
    <row r="23" spans="1:10" x14ac:dyDescent="0.25">
      <c r="A23" s="89" t="s">
        <v>1052</v>
      </c>
      <c r="B23" s="99"/>
      <c r="C23" s="89" t="e">
        <f>Реализуемые!#REF!</f>
        <v>#REF!</v>
      </c>
      <c r="D23" s="89"/>
      <c r="E23" s="98" t="e">
        <f t="shared" si="0"/>
        <v>#REF!</v>
      </c>
      <c r="F23" s="100" t="e">
        <f t="shared" si="1"/>
        <v>#REF!</v>
      </c>
    </row>
    <row r="24" spans="1:10" x14ac:dyDescent="0.25">
      <c r="A24" s="102"/>
      <c r="B24" s="102"/>
      <c r="C24" s="102"/>
      <c r="D24" s="102"/>
      <c r="E24" s="103" t="e">
        <f>E6+E7+E8+E9+E10+E11+E12+E13+E14+E15+E16+E17+E18+E19+E20+E21+E22+E23</f>
        <v>#REF!</v>
      </c>
      <c r="F24" s="104" t="e">
        <f>SUM(F6:F23)</f>
        <v>#REF!</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Планируемые</vt:lpstr>
      <vt:lpstr>Реализуемые</vt:lpstr>
      <vt:lpstr> Реализованные</vt:lpstr>
      <vt:lpstr>Лист1</vt:lpstr>
      <vt:lpstr>' Реализованные'!Заголовки_для_печати</vt:lpstr>
      <vt:lpstr>' Реализованные'!Область_печати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Матвиенко Анастасия Дмитриевна</dc:creator>
  <cp:lastModifiedBy>Шкапов Константин Александрович</cp:lastModifiedBy>
  <cp:lastPrinted>2023-12-19T13:23:50Z</cp:lastPrinted>
  <dcterms:created xsi:type="dcterms:W3CDTF">2022-02-08T15:33:40Z</dcterms:created>
  <dcterms:modified xsi:type="dcterms:W3CDTF">2024-01-29T04:45:38Z</dcterms:modified>
</cp:coreProperties>
</file>