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K:\ПРОЕКТНОЕ УПРАВЛЕНИЕ\ИНВЕСТИЦИИ 2021\РЕЕСТР ИНВЕСТИЦИОННЫХ ПРОЕКТОВ\2026 год\"/>
    </mc:Choice>
  </mc:AlternateContent>
  <bookViews>
    <workbookView xWindow="-120" yWindow="-120" windowWidth="21840" windowHeight="13140" activeTab="2"/>
  </bookViews>
  <sheets>
    <sheet name="Планируемые" sheetId="2" r:id="rId1"/>
    <sheet name="Реализуемые" sheetId="3" r:id="rId2"/>
    <sheet name=" Реализованные" sheetId="11" r:id="rId3"/>
  </sheets>
  <definedNames>
    <definedName name="_xlnm._FilterDatabase" localSheetId="2" hidden="1">' Реализованные'!$A$5:$Z$174</definedName>
    <definedName name="_xlnm._FilterDatabase" localSheetId="0" hidden="1">Планируемые!$A$5:$AE$118</definedName>
    <definedName name="_xlnm._FilterDatabase" localSheetId="1" hidden="1">Реализуемые!$A$5:$AC$61</definedName>
    <definedName name="_xlnm.Print_Titles" localSheetId="2">' Реализованные'!$2:$5</definedName>
    <definedName name="_xlnm.Print_Area" localSheetId="2">' Реализованные'!$A$1:$Z$179</definedName>
    <definedName name="_xlnm.Print_Area" localSheetId="0">Планируемые!$A$1:$AE$118</definedName>
    <definedName name="_xlnm.Print_Area" localSheetId="1">Реализуемые!$A$1:$AE$61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3" l="1"/>
  <c r="J45" i="3"/>
  <c r="J49" i="3" l="1"/>
  <c r="J48" i="3"/>
  <c r="Q33" i="3" l="1"/>
  <c r="Q32" i="3"/>
  <c r="J32" i="3"/>
  <c r="J96" i="2"/>
  <c r="Q96" i="2"/>
  <c r="Q19" i="3" l="1"/>
  <c r="J17" i="3"/>
  <c r="F179" i="11"/>
  <c r="J101" i="2" l="1"/>
  <c r="J116" i="2" l="1"/>
  <c r="J30" i="3"/>
  <c r="J29" i="3"/>
  <c r="F178" i="11"/>
  <c r="F177" i="11"/>
  <c r="Q59" i="3" l="1"/>
  <c r="Q22" i="3"/>
  <c r="J22" i="3"/>
  <c r="F176" i="11" l="1"/>
  <c r="F175" i="11"/>
  <c r="F174" i="11"/>
  <c r="F173" i="11"/>
  <c r="F172" i="11"/>
  <c r="F171" i="11"/>
  <c r="F164" i="11"/>
  <c r="F163" i="11"/>
  <c r="F162" i="11"/>
  <c r="F161" i="11"/>
  <c r="K160" i="11"/>
  <c r="F160" i="11" s="1"/>
  <c r="F159" i="11"/>
  <c r="F158" i="11"/>
  <c r="F157" i="11"/>
  <c r="F156" i="11"/>
  <c r="F154" i="11"/>
  <c r="F153" i="11"/>
  <c r="F149" i="11"/>
  <c r="F148" i="11"/>
  <c r="K147" i="11"/>
  <c r="F147" i="11" s="1"/>
  <c r="K146" i="11"/>
  <c r="F146" i="11" s="1"/>
  <c r="F145" i="11" l="1"/>
  <c r="K144" i="11" l="1"/>
  <c r="F144" i="11" s="1"/>
  <c r="T16" i="3"/>
  <c r="Q14" i="3" l="1"/>
  <c r="J14" i="3"/>
  <c r="Q45" i="2" l="1"/>
  <c r="Q53" i="2" l="1"/>
  <c r="P118" i="2"/>
  <c r="J97" i="2"/>
  <c r="J98" i="2"/>
  <c r="Q97" i="2"/>
  <c r="J99" i="2"/>
  <c r="Q98" i="2" l="1"/>
  <c r="J95" i="2" l="1"/>
  <c r="J68" i="2"/>
  <c r="I61" i="3"/>
  <c r="K61" i="3"/>
  <c r="L61" i="3"/>
  <c r="M61" i="3"/>
  <c r="J18" i="3"/>
  <c r="J16" i="3"/>
  <c r="J56" i="3" l="1"/>
  <c r="J44" i="3"/>
  <c r="J102" i="2" l="1"/>
  <c r="J100" i="2"/>
  <c r="Q54" i="2" l="1"/>
  <c r="I118" i="2" l="1"/>
  <c r="J117" i="2"/>
  <c r="Q64" i="2"/>
  <c r="J64" i="2"/>
  <c r="J67" i="2"/>
  <c r="Q67" i="2"/>
  <c r="F92" i="11" l="1"/>
  <c r="P35" i="3"/>
  <c r="J35" i="3"/>
  <c r="F91" i="11"/>
  <c r="L91" i="11"/>
  <c r="F86" i="11" l="1"/>
  <c r="K90" i="11"/>
  <c r="F90" i="11" s="1"/>
  <c r="J65" i="2" l="1"/>
  <c r="J66" i="2"/>
  <c r="F85" i="11"/>
  <c r="J33" i="2"/>
  <c r="J34" i="2"/>
  <c r="J15" i="3" l="1"/>
  <c r="K73" i="11" l="1"/>
  <c r="K108" i="11"/>
  <c r="K136" i="11"/>
  <c r="Q58" i="2" l="1"/>
  <c r="Q56" i="2"/>
  <c r="J62" i="2" l="1"/>
  <c r="J61" i="2"/>
  <c r="K89" i="11" l="1"/>
  <c r="F89" i="11" s="1"/>
  <c r="J32" i="2" l="1"/>
  <c r="J13" i="3" l="1"/>
  <c r="J9" i="3" l="1"/>
  <c r="Q78" i="2" l="1"/>
  <c r="Q89" i="2"/>
  <c r="Q88" i="2"/>
  <c r="Q59" i="2"/>
  <c r="Q87" i="2"/>
  <c r="Q86" i="2"/>
  <c r="Q85" i="2"/>
  <c r="Q84" i="2"/>
  <c r="Q83" i="2"/>
  <c r="Q82" i="2"/>
  <c r="Q81" i="2"/>
  <c r="Q80" i="2"/>
  <c r="Q79" i="2"/>
  <c r="J114" i="2"/>
  <c r="Q114" i="2"/>
  <c r="Q115" i="2"/>
  <c r="J12" i="2"/>
  <c r="J56" i="2" l="1"/>
  <c r="J43" i="3" l="1"/>
  <c r="J42" i="3"/>
  <c r="J41" i="3"/>
  <c r="J46" i="3"/>
  <c r="P46" i="3"/>
  <c r="P61" i="3" s="1"/>
  <c r="J47" i="3"/>
  <c r="J40" i="3"/>
  <c r="Q55" i="2"/>
  <c r="J55" i="2"/>
  <c r="Q44" i="2" l="1"/>
  <c r="Q52" i="2"/>
  <c r="K137" i="11"/>
  <c r="J11" i="3" l="1"/>
  <c r="J8" i="3" l="1"/>
  <c r="J12" i="3" l="1"/>
  <c r="J31" i="2" l="1"/>
  <c r="J30" i="2"/>
  <c r="J29" i="2"/>
  <c r="Q91" i="2" l="1"/>
  <c r="Q116" i="2"/>
  <c r="O47" i="2" l="1"/>
  <c r="O118" i="2" l="1"/>
  <c r="F88" i="11"/>
  <c r="F87" i="11" l="1"/>
  <c r="K143" i="11"/>
  <c r="F143" i="11" s="1"/>
  <c r="F142" i="11"/>
  <c r="F141" i="11"/>
  <c r="F140" i="11"/>
  <c r="F139" i="11"/>
  <c r="F138" i="11"/>
  <c r="F137" i="11"/>
  <c r="F136" i="11"/>
  <c r="F135" i="11"/>
  <c r="F134" i="11"/>
  <c r="F133" i="11"/>
  <c r="F132" i="11"/>
  <c r="K131" i="11"/>
  <c r="F131" i="11" s="1"/>
  <c r="F130" i="11"/>
  <c r="F129" i="11"/>
  <c r="F128" i="11"/>
  <c r="F126" i="11" l="1"/>
  <c r="F125" i="11"/>
  <c r="F124" i="11"/>
  <c r="F123" i="11"/>
  <c r="F122" i="11"/>
  <c r="F121" i="11"/>
  <c r="F120" i="11"/>
  <c r="F119" i="11"/>
  <c r="F118" i="11"/>
  <c r="Q117" i="11"/>
  <c r="F117" i="11"/>
  <c r="F69" i="11" l="1"/>
  <c r="J28" i="2" l="1"/>
  <c r="Q25" i="2" l="1"/>
  <c r="Q23" i="2" l="1"/>
  <c r="J23" i="2"/>
  <c r="O51" i="3" l="1"/>
  <c r="O61" i="3" l="1"/>
  <c r="J91" i="2"/>
  <c r="Q63" i="2" l="1"/>
  <c r="J63" i="2"/>
  <c r="Q60" i="2"/>
  <c r="J60" i="2"/>
  <c r="Q72" i="2"/>
  <c r="Q73" i="2"/>
  <c r="Q41" i="2"/>
  <c r="Q42" i="2"/>
  <c r="Q51" i="2"/>
  <c r="Q50" i="2"/>
  <c r="Q77" i="2"/>
  <c r="Q37" i="2"/>
  <c r="Q46" i="2"/>
  <c r="Q76" i="2"/>
  <c r="Q70" i="2"/>
  <c r="Q71" i="2"/>
  <c r="Q113" i="2"/>
  <c r="Q92" i="2"/>
  <c r="Q109" i="2"/>
  <c r="Q110" i="2"/>
  <c r="Q48" i="2"/>
  <c r="Q74" i="2"/>
  <c r="Q57" i="2"/>
  <c r="Q93" i="2"/>
  <c r="Q75" i="2"/>
  <c r="Q111" i="2"/>
  <c r="Q112" i="2"/>
  <c r="Q90" i="2"/>
  <c r="Q94" i="2"/>
  <c r="Q69" i="2"/>
  <c r="Q43" i="2"/>
  <c r="Q40" i="2"/>
  <c r="Q39" i="2"/>
  <c r="Q24" i="2"/>
  <c r="J94" i="2" l="1"/>
  <c r="F73" i="11" l="1"/>
  <c r="J115" i="2" l="1"/>
  <c r="F116" i="11" l="1"/>
  <c r="J90" i="2"/>
  <c r="J41" i="2" l="1"/>
  <c r="L112" i="11" l="1"/>
  <c r="K112" i="11"/>
  <c r="Q49" i="2" l="1"/>
  <c r="Q61" i="3"/>
  <c r="J22" i="2" l="1"/>
  <c r="J57" i="2" l="1"/>
  <c r="J35" i="2" l="1"/>
  <c r="J18" i="2"/>
  <c r="J17" i="2"/>
  <c r="J112" i="2" l="1"/>
  <c r="J111" i="2"/>
  <c r="J7" i="3" l="1"/>
  <c r="J6" i="3" l="1"/>
  <c r="K113" i="11"/>
  <c r="L113" i="11"/>
  <c r="F113" i="11" l="1"/>
  <c r="F81" i="11" l="1"/>
  <c r="F80" i="11"/>
  <c r="F99" i="11" l="1"/>
  <c r="F98" i="11"/>
  <c r="F96" i="11"/>
  <c r="F95" i="11"/>
  <c r="F94" i="11"/>
  <c r="F104" i="11"/>
  <c r="F103" i="11"/>
  <c r="F102" i="11"/>
  <c r="F101" i="11"/>
  <c r="F100" i="11"/>
  <c r="F108" i="11"/>
  <c r="L107" i="11"/>
  <c r="F107" i="11"/>
  <c r="L106" i="11"/>
  <c r="F106" i="11"/>
  <c r="K105" i="11"/>
  <c r="F109" i="11"/>
  <c r="L105" i="11" l="1"/>
  <c r="F105" i="11"/>
  <c r="J10" i="3"/>
  <c r="J36" i="3" l="1"/>
  <c r="J15" i="2" l="1"/>
  <c r="J24" i="2" l="1"/>
  <c r="J16" i="2"/>
  <c r="J9" i="2"/>
  <c r="J10" i="2"/>
  <c r="J11" i="2"/>
  <c r="J27" i="2"/>
  <c r="J20" i="2"/>
  <c r="J19" i="2"/>
  <c r="J25" i="2"/>
  <c r="F79" i="11" l="1"/>
  <c r="F78" i="11"/>
  <c r="J14" i="2" l="1"/>
  <c r="L76" i="11" l="1"/>
  <c r="F76" i="11"/>
  <c r="J50" i="3" l="1"/>
  <c r="F75" i="11" l="1"/>
  <c r="F74" i="11" l="1"/>
  <c r="F70" i="11" l="1"/>
  <c r="F71" i="11"/>
  <c r="F72" i="11"/>
  <c r="J51" i="3" l="1"/>
  <c r="J60" i="3"/>
  <c r="J61" i="3" s="1"/>
  <c r="F68" i="11" l="1"/>
  <c r="F65" i="11"/>
  <c r="F66" i="11"/>
  <c r="F67" i="11"/>
  <c r="F63" i="11"/>
  <c r="F64" i="11"/>
  <c r="F62" i="11" l="1"/>
  <c r="F58" i="11" l="1"/>
  <c r="F59" i="11"/>
  <c r="F60" i="11"/>
  <c r="F61" i="11"/>
  <c r="J110" i="2" l="1"/>
  <c r="J38" i="2" l="1"/>
  <c r="Q47" i="2" l="1"/>
  <c r="Q118" i="2" s="1"/>
  <c r="J51" i="2"/>
  <c r="J42" i="2" l="1"/>
  <c r="J113" i="2"/>
  <c r="J71" i="2"/>
  <c r="J70" i="2"/>
  <c r="J74" i="2"/>
  <c r="J73" i="2"/>
  <c r="J48" i="2"/>
  <c r="J76" i="2"/>
  <c r="J72" i="2"/>
  <c r="J21" i="2"/>
  <c r="J109" i="2"/>
  <c r="J92" i="2"/>
  <c r="J46" i="2"/>
  <c r="J47" i="2"/>
  <c r="J50" i="2"/>
  <c r="J37" i="2"/>
  <c r="J39" i="2"/>
  <c r="J43" i="2"/>
  <c r="J40" i="2"/>
  <c r="J13" i="2"/>
  <c r="J8" i="2"/>
  <c r="J75" i="2"/>
  <c r="J7" i="2"/>
  <c r="J6" i="2"/>
  <c r="J118" i="2" l="1"/>
  <c r="F52" i="11"/>
  <c r="F57" i="11"/>
  <c r="F56" i="11"/>
  <c r="F55" i="11"/>
  <c r="F54" i="11"/>
  <c r="F53" i="11"/>
  <c r="F51" i="11" l="1"/>
  <c r="F50" i="11"/>
  <c r="F49" i="11" l="1"/>
  <c r="F48" i="11"/>
  <c r="F47" i="11"/>
  <c r="F46" i="11"/>
  <c r="F45" i="11"/>
  <c r="F44" i="11"/>
  <c r="F43" i="11"/>
  <c r="F42" i="11"/>
  <c r="F41" i="11"/>
  <c r="F40" i="11" l="1"/>
  <c r="F39" i="11"/>
  <c r="F38" i="11"/>
  <c r="F37" i="11"/>
  <c r="F36" i="11"/>
  <c r="F35" i="11"/>
  <c r="F34" i="11"/>
  <c r="F33" i="11"/>
  <c r="F32" i="11"/>
  <c r="F31" i="11"/>
  <c r="F30" i="11"/>
  <c r="F29" i="11"/>
  <c r="F24" i="11"/>
  <c r="F23" i="11"/>
  <c r="F22" i="11"/>
  <c r="F21" i="11"/>
  <c r="F20" i="11"/>
  <c r="F19" i="11"/>
  <c r="F18" i="11"/>
  <c r="F17" i="11"/>
  <c r="F16" i="11"/>
  <c r="F15" i="11"/>
  <c r="F14" i="11"/>
  <c r="F13" i="11"/>
  <c r="F12" i="11"/>
  <c r="F11" i="11"/>
  <c r="K10" i="11"/>
  <c r="F10" i="11" s="1"/>
  <c r="K9" i="11"/>
  <c r="F9" i="11" s="1"/>
  <c r="K8" i="11"/>
  <c r="F8" i="11" s="1"/>
  <c r="K7" i="11"/>
  <c r="F7" i="11" s="1"/>
  <c r="K6" i="11"/>
  <c r="F6" i="11" l="1"/>
</calcChain>
</file>

<file path=xl/sharedStrings.xml><?xml version="1.0" encoding="utf-8"?>
<sst xmlns="http://schemas.openxmlformats.org/spreadsheetml/2006/main" count="6200" uniqueCount="1821">
  <si>
    <t>№ п/п</t>
  </si>
  <si>
    <t xml:space="preserve">Наименование проекта </t>
  </si>
  <si>
    <t>Описание проекта</t>
  </si>
  <si>
    <t>Кол-во рабочих мест (ед.)</t>
  </si>
  <si>
    <t>Объем налоговых отчислений (тыс. руб./год)</t>
  </si>
  <si>
    <t xml:space="preserve"> Фактическое расположение (место реализации)</t>
  </si>
  <si>
    <t xml:space="preserve">Вид деятельности </t>
  </si>
  <si>
    <t>Финансирование по проекту</t>
  </si>
  <si>
    <t>Цель проекта</t>
  </si>
  <si>
    <t xml:space="preserve">Основные показатели объекта </t>
  </si>
  <si>
    <t>Источники финансирования</t>
  </si>
  <si>
    <t>Государственная поддержка</t>
  </si>
  <si>
    <t>Обеспеченность проекта</t>
  </si>
  <si>
    <t>Координаты</t>
  </si>
  <si>
    <t>Кадастровый номер земельного участка, предназначенного для реализации инвестиционного проекта</t>
  </si>
  <si>
    <t>Застройщик</t>
  </si>
  <si>
    <t>поддержка округа</t>
  </si>
  <si>
    <t>поддержка муниципалитета</t>
  </si>
  <si>
    <t>наличие инвестиционной площадки</t>
  </si>
  <si>
    <t>обеспеченность сырьевой базой</t>
  </si>
  <si>
    <t>обеспеченность инженерными сетями</t>
  </si>
  <si>
    <t>форма поддержки</t>
  </si>
  <si>
    <t>объем поддержки (тыс. рублей)</t>
  </si>
  <si>
    <t>тип площадки (гринфилд, браунфилд)</t>
  </si>
  <si>
    <t>описание площадки, наличие строений, их состояние, площадь</t>
  </si>
  <si>
    <t>Срок реализации проекта (год начала – год окончания)</t>
  </si>
  <si>
    <t>Инвестиционная емкость проекта (тыс. рублей)</t>
  </si>
  <si>
    <t>Собственные средства на реализацию проекта (тыс. рублей)</t>
  </si>
  <si>
    <t>Инициатор (с указанием ИНН, юридического адреса)</t>
  </si>
  <si>
    <t>Ответственный за предоставление информации (контактные данные)</t>
  </si>
  <si>
    <t>Этап/описание этапа</t>
  </si>
  <si>
    <t>Потребность в финансировании (тыс. рублей)</t>
  </si>
  <si>
    <t>Куратор инвестиционного проекта (контактные данные)</t>
  </si>
  <si>
    <t>Благоустройство набережной р. Окуневка пгт. Излучинск Нижневартовского района</t>
  </si>
  <si>
    <t>Нижневартовский район, пгт. Излучинск</t>
  </si>
  <si>
    <t>Нижневартовский район, п .Зайцева Речка</t>
  </si>
  <si>
    <t>Нижневартовский район, п. Ваховск</t>
  </si>
  <si>
    <t>Нижневартовский район, п. Зайцева Речка</t>
  </si>
  <si>
    <t>Нижневартовский район, с. Покур</t>
  </si>
  <si>
    <t>Нижневартовский район, д. Вата</t>
  </si>
  <si>
    <t>2021-2022</t>
  </si>
  <si>
    <t>2022-2023</t>
  </si>
  <si>
    <t>Обеспечение жителей района качественными инженерными сетями</t>
  </si>
  <si>
    <t>Строительство</t>
  </si>
  <si>
    <t xml:space="preserve">Обеспечение граждан жилыми помещениями. </t>
  </si>
  <si>
    <t xml:space="preserve">средства инвестора </t>
  </si>
  <si>
    <t>2021-2023</t>
  </si>
  <si>
    <t>средства инвестора</t>
  </si>
  <si>
    <t>Увеличение количества производимого молока</t>
  </si>
  <si>
    <t>Комплексная застройка части планировочного квартала 01.07.01 по ул.Набережная пгт.Излучинск</t>
  </si>
  <si>
    <t xml:space="preserve">Реконструкция кровли коровника в рамках реализации проекта по развитию семейной животноводческой фермы на базе КФХ Сабаев Н.И. </t>
  </si>
  <si>
    <t xml:space="preserve">Приобретение мини цеха по переработке молока в рамках реализации проекта по развитию семейной животноводческой фермы на базе КФХ Сабаев Н.И. </t>
  </si>
  <si>
    <t>Строительство сельскохозяйственного объекта (коровник) в рамках реализации проекта по развитию семейной животноводческой фермы на базе КФХ Сабаев Н.И.</t>
  </si>
  <si>
    <t>2019-2021</t>
  </si>
  <si>
    <t>Расширение ассортимента  выпускаемой продукции</t>
  </si>
  <si>
    <t xml:space="preserve">Строительство сенохранилища </t>
  </si>
  <si>
    <t xml:space="preserve">Строительство убойного цеха </t>
  </si>
  <si>
    <t>Нижневартовский район, пгт. Новоаганск</t>
  </si>
  <si>
    <t>Эксплуатация</t>
  </si>
  <si>
    <t>бюджет района</t>
  </si>
  <si>
    <t>2018-2021</t>
  </si>
  <si>
    <t>Удовлетворение потребностей населения</t>
  </si>
  <si>
    <t>2019-2023</t>
  </si>
  <si>
    <t>Обеспечение жителей района продукцией животноводства</t>
  </si>
  <si>
    <t xml:space="preserve">Нижневартовский район, п. Зайцева Речка  </t>
  </si>
  <si>
    <t>2020-2023</t>
  </si>
  <si>
    <t>Развитие материально-технической базы сельскохозяйственного потребительского перерабатывающего кооператива «Нижневартовский РАЙКОП»</t>
  </si>
  <si>
    <t>Расширение производства парфюмерных и косметических средств</t>
  </si>
  <si>
    <t xml:space="preserve">Модернизация цеха  по производству эковаты </t>
  </si>
  <si>
    <t>Обработка отходов бумаги и картона, с целью изготовления эковаты, используемой в строительстве объектов</t>
  </si>
  <si>
    <t>2020-2022</t>
  </si>
  <si>
    <t>Модернизация специализированой техники и приобретение сырья для производства продукции из ягоды, ореха и кедровой шишки</t>
  </si>
  <si>
    <t xml:space="preserve">Модернизация оборудования фермы </t>
  </si>
  <si>
    <t>Замена светильников на ферме, с целью снижения расходов на освещение</t>
  </si>
  <si>
    <t>Строительство 2-х квартирного жилого дома, в с. Варьеган, по ул. Айваседа Мэру д. 8</t>
  </si>
  <si>
    <t>Нижневартовский район, п. Аган</t>
  </si>
  <si>
    <t>2021-2021</t>
  </si>
  <si>
    <t xml:space="preserve">Реконструкция завода по производству бутилированной питьевой воды
</t>
  </si>
  <si>
    <t>Улучшение материально-технической базы. Приобретение портального крана</t>
  </si>
  <si>
    <t>Модернизация кранового пути</t>
  </si>
  <si>
    <t>Модернизация разрывной машины</t>
  </si>
  <si>
    <t>Модернизация установки дробеструйной очистки</t>
  </si>
  <si>
    <t>Модернизация газопровода цеха по антикоррозийному покрытию труб</t>
  </si>
  <si>
    <t xml:space="preserve">Модернизация системы газоанализации на участка малого диаметра цеха по антикоррозийному покрытию труб </t>
  </si>
  <si>
    <t>Улучшение материально-технической базы. Приобретение средств контроля и измерений</t>
  </si>
  <si>
    <t>Модернизация и приобретение производственного оборудования</t>
  </si>
  <si>
    <t>Улучшение материально-технической базы. Приобретение портального крана, для отгрузки нефтепроводных труб</t>
  </si>
  <si>
    <t>Улучшение материально-технической базы. Приобретение комплекса мойки насосно-компрессорных труб и организация участка, для установки мойки.</t>
  </si>
  <si>
    <t>Модернизация кранового пути с целью использования нового крана</t>
  </si>
  <si>
    <t>Модернизация разрывной машины для улучшения результатов гидроиспытаний</t>
  </si>
  <si>
    <t>Модернизация установки дробеструйной очистки нефтеотложений насосно-компрессорных труб</t>
  </si>
  <si>
    <t>Нижневартовский район, Самотлорское месторождение нефти, Нижневартовская база по ремонту труб, строение 1.</t>
  </si>
  <si>
    <t>АО "ТМК Нефтегазсервис-Нижневартовск"</t>
  </si>
  <si>
    <t>Внедрение системы выявления утечек конфиденциальной информации</t>
  </si>
  <si>
    <t>Внедрение системы выявления утечек конфиденциальной информации на предприятии (DLP-система)</t>
  </si>
  <si>
    <t>Строительство помещения для хранения сена</t>
  </si>
  <si>
    <t>Модернизация оборудования общественного питания</t>
  </si>
  <si>
    <t>Обеспечение населения района свежими продуктами питания</t>
  </si>
  <si>
    <t>62.000245;   76.755025</t>
  </si>
  <si>
    <t>60.956095; 76.893171</t>
  </si>
  <si>
    <t>61.535602; 82.414022</t>
  </si>
  <si>
    <t>браунфилд</t>
  </si>
  <si>
    <t>сельское хозяйство</t>
  </si>
  <si>
    <t>культура и спорт</t>
  </si>
  <si>
    <t>жилищное строительство</t>
  </si>
  <si>
    <t>коммунальное хозяйство</t>
  </si>
  <si>
    <t>производство пищевых продуктов</t>
  </si>
  <si>
    <t xml:space="preserve">Реестр инвестиционных проектов, реализованных на территории Нижневартовского района
</t>
  </si>
  <si>
    <t xml:space="preserve">Реестр инвестиционных проектов, реализуемых на территории Нижневартовского района
</t>
  </si>
  <si>
    <t xml:space="preserve">Реестр инвестиционных проектов, планируемых к реализации на территории Нижневартовского района
</t>
  </si>
  <si>
    <t>транспортная инфраструктура</t>
  </si>
  <si>
    <t>туризм</t>
  </si>
  <si>
    <t>обрабатывающая промышленность</t>
  </si>
  <si>
    <t>"Сквер Геологов по ул. Центральная, пгт. Новоаганск"</t>
  </si>
  <si>
    <t>2023-2024</t>
  </si>
  <si>
    <t>Обеспечение граждан жилыми помещениями</t>
  </si>
  <si>
    <t xml:space="preserve">Строительство 32 квартирного жилого дома в пгт.Новоаганск, ул. Новая  </t>
  </si>
  <si>
    <t>2022-2024</t>
  </si>
  <si>
    <t>Строительство храма  Святого Григория Богослова</t>
  </si>
  <si>
    <t>ООО "Пилипака и компания"</t>
  </si>
  <si>
    <t>гринфилд</t>
  </si>
  <si>
    <t>2019-2024</t>
  </si>
  <si>
    <t>2024-2025</t>
  </si>
  <si>
    <t xml:space="preserve">Строительство объекта «Сети тепловодоснабжения в с. Покур Нижневартовского района»(1 этап – ул. Советская; 2 этап – ул. Совхозная) </t>
  </si>
  <si>
    <t xml:space="preserve">бюджет района </t>
  </si>
  <si>
    <t>бюджет района, частные инвестиции (концессия)</t>
  </si>
  <si>
    <t>бюджет района, бюджет округа</t>
  </si>
  <si>
    <t>2026-2027</t>
  </si>
  <si>
    <t>Востановление новых технологий и видов ремесланнической деятельности в комфортных условиях</t>
  </si>
  <si>
    <t xml:space="preserve">расширение  возможностей для восстановления новых технологий и видов ремесленнической деятельности в комфортных условиях. Если в настоящее время в старом здании могут принять участие в мастер-классах до 10 человек, в новом здании количество посетителей увеличится до 30 чел. </t>
  </si>
  <si>
    <t xml:space="preserve">бюджет района, бюджет округа </t>
  </si>
  <si>
    <t>улучшение качества предоставляемых услуг по отоплению, снижение тарифов на отопление</t>
  </si>
  <si>
    <t>Строительство объекта "Водоотвод в селе Покур Нижневартовского района"</t>
  </si>
  <si>
    <t>Строительство объекта "Резервуар нефтепродуктов в с. Покур Нижневартовского района"</t>
  </si>
  <si>
    <t>Надежность хранения нефтепродуктов для отопительной котельной в с. Покур (после строительства резервуара - старые емкостя будут утилизированы), обеспечение экологической безопасности</t>
  </si>
  <si>
    <t>Повышение качества оказания услуг по газоснабжению, теплоснабжению.</t>
  </si>
  <si>
    <t xml:space="preserve">Строительство сельского дома культуры в д. Вата Нижневартовского района </t>
  </si>
  <si>
    <t>эксплуатация</t>
  </si>
  <si>
    <t>86:04:0000003:523</t>
  </si>
  <si>
    <t>Обустройство мест отдыха</t>
  </si>
  <si>
    <t>86:04:0000018:9777                      86:04:0000018:9790</t>
  </si>
  <si>
    <t xml:space="preserve">60,957266; 76,894961 </t>
  </si>
  <si>
    <t>60,948785; 78,781041</t>
  </si>
  <si>
    <t xml:space="preserve">Строительство храма часовни </t>
  </si>
  <si>
    <t>Капитальный ремонт объекта "Храма блаженной Ксении Петербургской, с.п. Зайцева Речка Нижневартовского района"</t>
  </si>
  <si>
    <t>проведение капитального ремонта объектов образования</t>
  </si>
  <si>
    <t xml:space="preserve">образование </t>
  </si>
  <si>
    <t>МКУ "УКС по застройке Нижневартовского района"</t>
  </si>
  <si>
    <t>Капитальный ремонт МБОУ "Зайцевореченская ОСШ" в п. Зайцева Речка Нижневартовского района</t>
  </si>
  <si>
    <t>устройство внутриквартальной распределительной сети теплоснабжения и объединённого хозяйственно-питьевого и противопожарного водопровода</t>
  </si>
  <si>
    <t>Строительство объекта "Канализационные очистные сооружения в селе Корлики Нижневартовского района"</t>
  </si>
  <si>
    <t>60.64455 76.65557</t>
  </si>
  <si>
    <t>60.96155 76.90379</t>
  </si>
  <si>
    <t>61.63978 75.08802</t>
  </si>
  <si>
    <t>60.94715 76.83421</t>
  </si>
  <si>
    <t>61.08874 75.81257</t>
  </si>
  <si>
    <t>61.9436 76.6767</t>
  </si>
  <si>
    <t>60.96365 76.83027</t>
  </si>
  <si>
    <t>60.87393 76.33265</t>
  </si>
  <si>
    <t>60.94691 76.83902</t>
  </si>
  <si>
    <t>60.94932 76.88423</t>
  </si>
  <si>
    <t>60.94759 76.87910</t>
  </si>
  <si>
    <t>60.93157 76.52420</t>
  </si>
  <si>
    <t>60.97673 78.97128</t>
  </si>
  <si>
    <t>62.00221 76.74502</t>
  </si>
  <si>
    <t>62.00257 76.74566</t>
  </si>
  <si>
    <t>60.94562 76.84020</t>
  </si>
  <si>
    <t>61.58656 79.69270</t>
  </si>
  <si>
    <t>60.64692 76.65686</t>
  </si>
  <si>
    <t xml:space="preserve">60.95147 76.88705 </t>
  </si>
  <si>
    <t>61.08816 75.81207</t>
  </si>
  <si>
    <t>60.64550 76.65282</t>
  </si>
  <si>
    <t>61.64107 75.08607</t>
  </si>
  <si>
    <t>86:04:0000023:1342</t>
  </si>
  <si>
    <t>86:04:0000004:646</t>
  </si>
  <si>
    <t>86:04:0000018:9846</t>
  </si>
  <si>
    <t>86:04:0000018:409</t>
  </si>
  <si>
    <t>86:04:0000009:271</t>
  </si>
  <si>
    <t>86:04:0000001:5058</t>
  </si>
  <si>
    <t>86:04:0000018:407</t>
  </si>
  <si>
    <t>86:04:0000018:10334</t>
  </si>
  <si>
    <t>86:04:0000018:112</t>
  </si>
  <si>
    <t>86:04:0000018:450</t>
  </si>
  <si>
    <t>86:11:0301011:199</t>
  </si>
  <si>
    <t>86:04:0000001:2200</t>
  </si>
  <si>
    <t>86:04:0000002:907</t>
  </si>
  <si>
    <t>86:04:0000002:909</t>
  </si>
  <si>
    <t>86:04:0000018:31</t>
  </si>
  <si>
    <t>86:04:0000018:10682</t>
  </si>
  <si>
    <t>2016-2022</t>
  </si>
  <si>
    <t>Строительство завершено 19.05.2022</t>
  </si>
  <si>
    <t>Строительство 2-квартирного жилого дома по ул. Пролетарская, 7 п. Зайцева Речка</t>
  </si>
  <si>
    <t>уточнение стоимости 14.07.2022, готовность проекта 74%</t>
  </si>
  <si>
    <t>работы закончены готовность объекта 100%</t>
  </si>
  <si>
    <t>Соверщениствование производственной линии</t>
  </si>
  <si>
    <t>Приобретение средств и контроля и измерений</t>
  </si>
  <si>
    <t>выбор контрагента на поставку, готовность 11%</t>
  </si>
  <si>
    <t>Обеспечение безопасности процесса производства</t>
  </si>
  <si>
    <t>Строительство системы охранного и технологического видеонаблюдения центрального склада СМСТ</t>
  </si>
  <si>
    <t>тестирование оборудования, готовность 0%</t>
  </si>
  <si>
    <t>Обновление оргтехники и компьютерной техники</t>
  </si>
  <si>
    <t>Совершенствование процесса производства</t>
  </si>
  <si>
    <t>Нижневартовский район, Самотлорское месторождение нефти, Нижневартовская база по ремонту труб, строение 1</t>
  </si>
  <si>
    <t>уточнение стоимости на 14.07.2022 поставка оборудования, готовность - 0%</t>
  </si>
  <si>
    <t xml:space="preserve">Реконструкция установки индукционного нагрева УВП ЦпоАПТ </t>
  </si>
  <si>
    <t>поставка оборудования, готовность 26%</t>
  </si>
  <si>
    <t>Модернизация оборудования (кран)</t>
  </si>
  <si>
    <t xml:space="preserve">Модернизация оборудования (дробеструйная очистка) </t>
  </si>
  <si>
    <t>готовность проекта 100%</t>
  </si>
  <si>
    <t>приобретение малоценных ОС</t>
  </si>
  <si>
    <t>готовность проекта - 89%</t>
  </si>
  <si>
    <t xml:space="preserve">Обеспечение бесперебойной деятельности предприятия </t>
  </si>
  <si>
    <t xml:space="preserve">Строительство объекта "Спортивный комплекс с бассейном в п. Зайцева Речка Нижневартовского района </t>
  </si>
  <si>
    <t>60.64292; 76.65617</t>
  </si>
  <si>
    <t>Строительство обьекта "Стела в с. Большетархово Нижневартовского района "</t>
  </si>
  <si>
    <t>61.10608; 77.15557</t>
  </si>
  <si>
    <t>Строительство объекта "Дом причта (служителей церкви) в с. Ларьяк Нижневартовского района"</t>
  </si>
  <si>
    <t>61.09944; 80.26652</t>
  </si>
  <si>
    <t xml:space="preserve">Малоэтажная застройка (коттеджный поселок) в с. Охтеурье Нижневартовского района </t>
  </si>
  <si>
    <t>60.97561; 78.97865</t>
  </si>
  <si>
    <t>Строительство объекта "Физкультурно-оздоровительный комплекс в п.Аган"</t>
  </si>
  <si>
    <t>Строительство объекта "Детский сад в пгт. Новоаганск Нижневартовского района"</t>
  </si>
  <si>
    <t>детский сад на 200 воспитанников</t>
  </si>
  <si>
    <t>2025-2027</t>
  </si>
  <si>
    <t xml:space="preserve">61.94658; 76.67075 </t>
  </si>
  <si>
    <t>2029-2030</t>
  </si>
  <si>
    <t>61.10375; 77.16621</t>
  </si>
  <si>
    <t xml:space="preserve">Реконструкция сетей водоснабжения в с. Большетархово Нижневартовского района </t>
  </si>
  <si>
    <t>61.10375; 77.16622</t>
  </si>
  <si>
    <t>2028-2030</t>
  </si>
  <si>
    <t>мощность объекта 180 тыс.тонн/год</t>
  </si>
  <si>
    <t>Создание объекта "Сквер по ул. Пионерной в пгт. Излучинск Нижневартовского района"</t>
  </si>
  <si>
    <t>по факту понесенных затрат</t>
  </si>
  <si>
    <t>обеспечение жильем</t>
  </si>
  <si>
    <t xml:space="preserve">   по факту понесенных затрат</t>
  </si>
  <si>
    <t>Управление экономики администрации района, 8 (3466) 49-87-83, 8 (3466) 49-85-93</t>
  </si>
  <si>
    <t>не определено</t>
  </si>
  <si>
    <t>отсутствуют</t>
  </si>
  <si>
    <t>объект обеспечен</t>
  </si>
  <si>
    <t>обеспечен</t>
  </si>
  <si>
    <t>благоустройство общественной территории</t>
  </si>
  <si>
    <t>детская площадка, травмобезопасное покрытие, установка МАФ</t>
  </si>
  <si>
    <t>бюджет МО</t>
  </si>
  <si>
    <t>отсутствует</t>
  </si>
  <si>
    <t>сети уличного освещения</t>
  </si>
  <si>
    <t>существующие сооружения</t>
  </si>
  <si>
    <t>Обустройство детской игровой площадки по ул. Транспортная, д.4, 6 пгт. Новоаганск</t>
  </si>
  <si>
    <t>Строительство Жилого дом блокированного типа в сп. Зайцева Речка по ул. Октябрьская, 19 Нижневартовского района</t>
  </si>
  <si>
    <t>Капитальный ремонт МБОУ "Аганская общеобразовательная средняя школа" в п. Аган Нижневартовского района</t>
  </si>
  <si>
    <t>Улучшение материально-технической базы. Приобретение комплекса мойки насосно-компрессорных труб</t>
  </si>
  <si>
    <t>создание объединенной системы хозяйственно-питьевого и противопожарного водоснабжения для потребителей д. Вата (1 и 2 очередь)</t>
  </si>
  <si>
    <t>благоустройство</t>
  </si>
  <si>
    <t xml:space="preserve">Строительство </t>
  </si>
  <si>
    <t>Увеличение производства молока до 100 т. в год</t>
  </si>
  <si>
    <t>коровник на 955 голов</t>
  </si>
  <si>
    <t>существующие строения, сооружения</t>
  </si>
  <si>
    <t xml:space="preserve">Индивидуальный предприниматель Гукасян Арарат Марленович, ИНН 862000070837 </t>
  </si>
  <si>
    <t>Индивидуальный предприниматель Глава КФХ Сабаев Николай Иванович, ИНН 862000227196</t>
  </si>
  <si>
    <t>86:04:0000001:23959</t>
  </si>
  <si>
    <t>60.916062, 76.854000</t>
  </si>
  <si>
    <t>выращивание молодняка</t>
  </si>
  <si>
    <t>телятник на 525 голов</t>
  </si>
  <si>
    <t>Индивидуальный предприниматель Глава КФХ Сабаев Николай Иванович</t>
  </si>
  <si>
    <t>60.916062, 76.854001</t>
  </si>
  <si>
    <t>60.916062, 76.854002</t>
  </si>
  <si>
    <t>выращивание коров</t>
  </si>
  <si>
    <t>60.916062, 76.854003</t>
  </si>
  <si>
    <t xml:space="preserve">Комплектация производственных объектов оборудованием и техникой </t>
  </si>
  <si>
    <t>доильная установка в молокопровод на 100 голов, стоиловое оборудование  системой поения, навозоуборочный транспортер, емкость для охлаждения молока</t>
  </si>
  <si>
    <t>60.916062, 76.854004</t>
  </si>
  <si>
    <t>Увеличение производства мяса</t>
  </si>
  <si>
    <t>помещение на 100 голов свиней</t>
  </si>
  <si>
    <t>Индивидуальный предприниматель Глава КФХ Камлук Виталий Викторович</t>
  </si>
  <si>
    <t xml:space="preserve">Строительство сельскохозяйственного объекта (телятник) в рамках реализации проекта по развитию семейной животноводческой фермы на базе КФХ Сабаев Н.И. </t>
  </si>
  <si>
    <t xml:space="preserve">Приобретение оборудования в рамках реализации проекта по развитию семейной животноводческой фермы на базе КФХ Сабаев Н.И. </t>
  </si>
  <si>
    <t>Расширение ассортимента товаров народного потребления, удовлетворение растущих потребностей населения и улучшения качества обслуживания</t>
  </si>
  <si>
    <t>Администрация муниципального образования Нижневартовский район, ИНН 8620008290</t>
  </si>
  <si>
    <t>Индивидуальный предприниматель Глава КФХ Камлук Виталий Викторович, ИНН 862002209756</t>
  </si>
  <si>
    <t>Индивидуальный предприниматель Гардашов Алим Бахман оглы, ИНН 862004004560</t>
  </si>
  <si>
    <t>Индивидуальный предприниматель Гардашов Алим Бахман оглы</t>
  </si>
  <si>
    <t>Развитие семейной животноводческой фермы на базе КФХ «Мардер»</t>
  </si>
  <si>
    <t>Проект предусматривает строительство коровника на 70 голов дойного стада</t>
  </si>
  <si>
    <t>Крестьянско-фермерское хозяйство "Мардер"</t>
  </si>
  <si>
    <t>Крестьянско-фермерское хозяйство "Мардер", ИНН 8620003609</t>
  </si>
  <si>
    <t>60.947104, 76.838846</t>
  </si>
  <si>
    <t>НАО "Сервис электромонтажного оборудования" (Сервис-ЭМО), ИНН 8603080748</t>
  </si>
  <si>
    <t xml:space="preserve">Вывод на рынок регионального бренда бутилированной питьевой воды, обеспечение потребностей жителей региона в качественной питьевой воде </t>
  </si>
  <si>
    <t>Обеспечение потребностей жителей региона в качественной питьевой воды</t>
  </si>
  <si>
    <t>Расширение производства за счет установки линии по разливы воды и увеличения мощностей</t>
  </si>
  <si>
    <t>ООО «Гермес», ИНН 8620018732</t>
  </si>
  <si>
    <t>86:04:0000018:709</t>
  </si>
  <si>
    <t>60.945577, 76.864182</t>
  </si>
  <si>
    <t>ООО "Гермес"</t>
  </si>
  <si>
    <t>Совершенствование и продвижение сервиса по доставке бутилированной воды</t>
  </si>
  <si>
    <t>приобретение автовоза</t>
  </si>
  <si>
    <t>60.945577, 76.864183</t>
  </si>
  <si>
    <t>приобретение водомата</t>
  </si>
  <si>
    <t xml:space="preserve">Обеспечение потребностей жителей региона в качественной питьевой воды </t>
  </si>
  <si>
    <t>Установка водомата для бесконтактного обеспечения населения артезианской водой</t>
  </si>
  <si>
    <t>60.945577, 76.864184</t>
  </si>
  <si>
    <t>АО "ТМК Нефтегазсервис-Нижневартовск", ИНН 8603093017</t>
  </si>
  <si>
    <t>Улучшение материально-технической базы</t>
  </si>
  <si>
    <t>Модернизация производственного оборудования</t>
  </si>
  <si>
    <t>ООО «ТрансСтройМонтаж», ИНН 8620015403</t>
  </si>
  <si>
    <t>приобретение оборудования</t>
  </si>
  <si>
    <t>Индивидуальный предприниматель Айрат Айбулатович Ишменев</t>
  </si>
  <si>
    <t>Индивидуальный предприниматель Айрат Айбулатович Ишменев, ИНН 860317781459</t>
  </si>
  <si>
    <t>86:04:0000018:435</t>
  </si>
  <si>
    <t xml:space="preserve"> 60.955835, 76.884703</t>
  </si>
  <si>
    <t xml:space="preserve">ИП Пичугина Татьяна Анатольевна, ИНН 551002876930 (представитель Шаханин Александр Степанович) </t>
  </si>
  <si>
    <t>Строительство коровника на 70 голов ИП КФХ Пичугина Т.А.</t>
  </si>
  <si>
    <t>получен грант</t>
  </si>
  <si>
    <t>линия по переработке молока</t>
  </si>
  <si>
    <t>Строительство мини цеха по переработке молока ИП КФХ Пичугина Т.А.</t>
  </si>
  <si>
    <t>Модернизация коровника и приобретение сельскохозяйственного оборудования и крупного рогатого скота ИП КФХ Пичугина Т.А.</t>
  </si>
  <si>
    <t>ООО "Пилипака и компания", ИНН 8603219414</t>
  </si>
  <si>
    <t xml:space="preserve">созидание духовного и культурного наследия </t>
  </si>
  <si>
    <t>86:04:0000021:94</t>
  </si>
  <si>
    <t>60.742706, 76.819535</t>
  </si>
  <si>
    <t>Нижневартовский район,с. Былино (Зайцева Речка)</t>
  </si>
  <si>
    <t>Инициатива жителей района</t>
  </si>
  <si>
    <t xml:space="preserve">государственная программа </t>
  </si>
  <si>
    <t>Васильева Марина Николаевна, исполняющий обязанности начальника отдела по развитию жилищно-коммунального комплекса, энергетики и строительства  (3466) 49-86-13</t>
  </si>
  <si>
    <t>комплектация производственных объемов оборудованием и техникой</t>
  </si>
  <si>
    <t>Крестьянско-фермерское хозяйство "Югор" Глава В.С. Быльев, ИНН 8620003119</t>
  </si>
  <si>
    <t xml:space="preserve">Строительство сенохранилища КФХ "Югор" Глава В.С. Быльев </t>
  </si>
  <si>
    <t xml:space="preserve">Строительство убойного цеха  КФХ "Югор" Глава В.С. Быльев   </t>
  </si>
  <si>
    <t>86:04:0000009:790</t>
  </si>
  <si>
    <t>Реконструкция здания гостиницы "Таёжная" в пгт. Новоаганск ул. Береговая 17А</t>
  </si>
  <si>
    <t>86:04:0000003:320</t>
  </si>
  <si>
    <t>Строительство и обустройство двух изб для круглогодичного отдыха и пункт проката спортивного инвентаря</t>
  </si>
  <si>
    <t>Нижневартовский район, с.п. Аган</t>
  </si>
  <si>
    <t xml:space="preserve">86:04:0000018:156 </t>
  </si>
  <si>
    <t>не обеспечен</t>
  </si>
  <si>
    <t>ООО "Берегиня", ИНН 8620022337</t>
  </si>
  <si>
    <t>ООО "Эковата", ИНН 8603162630</t>
  </si>
  <si>
    <t>Индивидуальный предприниматель Водопьянов Владимир Борисович, 860327728831</t>
  </si>
  <si>
    <t>ООО "Охтеурская звероферма", ИНН 8620022834</t>
  </si>
  <si>
    <t>Строительство 2-х квартирного жилого дома, в с. Варьеган, по ул. Айваседа Мэру д. 6А</t>
  </si>
  <si>
    <t>Индивидуальный предприниматель Барзукаев Райбек Русланович, ИНН 862000002890</t>
  </si>
  <si>
    <t>нет информации</t>
  </si>
  <si>
    <t xml:space="preserve"> открытие новых отделений по видам спорта, увеличению числа жителей систематически занимающихся физической культурой и спортом</t>
  </si>
  <si>
    <t>нет информаци</t>
  </si>
  <si>
    <t>86:04:0000018:11020</t>
  </si>
  <si>
    <t>86:04:0000012:71</t>
  </si>
  <si>
    <t>61.089917 75.814752</t>
  </si>
  <si>
    <t>86:04:0000002:913</t>
  </si>
  <si>
    <t>ООО "Лесовик", ИНН 8620016823</t>
  </si>
  <si>
    <t>средства бюджета и инвестора (концессия)</t>
  </si>
  <si>
    <t>Строительство объекта Централизованные сети водоснабжения д. Вата Нижневартовского района</t>
  </si>
  <si>
    <t>86:04:0000007:253</t>
  </si>
  <si>
    <t>86:04:0000008:00356</t>
  </si>
  <si>
    <t>капитальный ремонт</t>
  </si>
  <si>
    <t>не определен</t>
  </si>
  <si>
    <t>ЗАО "Нижневартовскстройдеталь", ИНН 8603085111</t>
  </si>
  <si>
    <t xml:space="preserve">Елфимова Ольга Васильевна, исполняющий обязанности начальника управления образования и молодежной политики </t>
  </si>
  <si>
    <t xml:space="preserve">Обеспечение бесперебойной деятельности организации, в том числе хранение готовой продукии) </t>
  </si>
  <si>
    <t>Реконструкция склада горюче-смазочных материалов под склад готовой продукции в пгт. Излучинск (ул. Кедровая,1)</t>
  </si>
  <si>
    <t>Общая площадь 432,4 кв.м.</t>
  </si>
  <si>
    <t>2019-2020</t>
  </si>
  <si>
    <t>ООО "Эпик", ИНН 8603153361</t>
  </si>
  <si>
    <t>эксплуатация / введено в эксплуатацию 13.01.2020</t>
  </si>
  <si>
    <t>86:04:0000018:52</t>
  </si>
  <si>
    <t>ООО "Эпик"</t>
  </si>
  <si>
    <t>Строительство Административно-бытового корпуса с Общежитием на производственной базе АО "Инкомнефть"</t>
  </si>
  <si>
    <t>Общая площадь 1346,8 кв.м.</t>
  </si>
  <si>
    <t>строительство административно-бытового корпуса (надстройка 3-го этажа)</t>
  </si>
  <si>
    <t>Нижневартовский район, Самотлорское месторождение нефти</t>
  </si>
  <si>
    <t>эксплуатация / введено в эксплуатацию 19.02.2020</t>
  </si>
  <si>
    <t>86:04:0000001:3254</t>
  </si>
  <si>
    <t>АО "Инкомнефть"</t>
  </si>
  <si>
    <t>Строительство Холодного склада ООО "РН-Снабжение"</t>
  </si>
  <si>
    <t>строительство объекта размером 30х50м</t>
  </si>
  <si>
    <t>эксплуатация / введено в эксплуатацию 11.06.2020</t>
  </si>
  <si>
    <t>ООО "РН-Снабжение"</t>
  </si>
  <si>
    <t>86:04:0000001:1199</t>
  </si>
  <si>
    <t>2 резервуаров объемом 2000 м3</t>
  </si>
  <si>
    <t>реконструкция объектов в связи с производственной необходимостью</t>
  </si>
  <si>
    <t>эксплуатация / введено в эксплуатацию 01.10.2020</t>
  </si>
  <si>
    <t xml:space="preserve">ООО "РН-Снабжение", ИНН </t>
  </si>
  <si>
    <t>ООО "НефтьЭнергоПродукт", ИНН</t>
  </si>
  <si>
    <t>86:04:0000018:349</t>
  </si>
  <si>
    <t>ООО "НефтьЭнергоПродукт"</t>
  </si>
  <si>
    <t>Строительство водозабора ООО "БГПК"</t>
  </si>
  <si>
    <t>строительство водозабора</t>
  </si>
  <si>
    <t>86:04:0000001:954</t>
  </si>
  <si>
    <t>ИП Тырин Сергей Петрович</t>
  </si>
  <si>
    <t>Нижневартовский район с.п. Ларьяк</t>
  </si>
  <si>
    <t>Реконструкция нефтебазы ГСМ</t>
  </si>
  <si>
    <t>АО "СибурТюменьГаз"</t>
  </si>
  <si>
    <t>61.147697, 76.882926</t>
  </si>
  <si>
    <t>Крестьянско-фермерское хозяйство "Югор" Глава В.С. Быльев</t>
  </si>
  <si>
    <t>ИП Пичугина Татьяна Анатольевна</t>
  </si>
  <si>
    <t>Строительство животноводческого помещения на 1000 голов свиней</t>
  </si>
  <si>
    <t>АО "Инкомнефть", ИНН 8620001545</t>
  </si>
  <si>
    <t>2021-2024</t>
  </si>
  <si>
    <t>грант</t>
  </si>
  <si>
    <t>60,542218, 76,501463</t>
  </si>
  <si>
    <t>86:04:0000018:854</t>
  </si>
  <si>
    <t>Строительство торгового центра в пгт. Новоаганск</t>
  </si>
  <si>
    <t>производства линии разлива воды</t>
  </si>
  <si>
    <t>Модернизация цеха хлебопечения</t>
  </si>
  <si>
    <t>Обеспечение жителей района хлебобулочной продукцией</t>
  </si>
  <si>
    <t>60.5698, 76.5025</t>
  </si>
  <si>
    <t>86:04:0000018:47</t>
  </si>
  <si>
    <t>Запуск линии по производству мясной и рыбной продукции</t>
  </si>
  <si>
    <t>Обеспечение потребностей жителей региона качественной мясной и рыбной продукцией</t>
  </si>
  <si>
    <t>60.949995, 76.892473</t>
  </si>
  <si>
    <t>Индивидуальный предприниматель Сарапын С.В</t>
  </si>
  <si>
    <t>86:04:0000018:157</t>
  </si>
  <si>
    <t xml:space="preserve">Реконструкция сельскохозяйственного объекта </t>
  </si>
  <si>
    <t>Увеличение  производства продукции животноводства</t>
  </si>
  <si>
    <t>86:04:0000018:11292</t>
  </si>
  <si>
    <t>Развитие материально-технической базы предприятия и приобретение сельскохозяйственной техники</t>
  </si>
  <si>
    <t>модернизация с/х оборудования и техники</t>
  </si>
  <si>
    <t xml:space="preserve">Модернизация производства, приобретение оборудования </t>
  </si>
  <si>
    <t>86:11:0000000:81068</t>
  </si>
  <si>
    <t>ООО "Берегиня"</t>
  </si>
  <si>
    <t>Строительство установки очистки углеводородного конденсата на БГПЗ</t>
  </si>
  <si>
    <t>усиление производственных мощностей</t>
  </si>
  <si>
    <t>Этажерка 3 этажа, площадь застройки 226,2 м.кв., емкость сбора дренажей V=2 куб. м, площадь застройки кв. м 14,5, Контактный аппарат, V=70 куб. м, площадь застройки кв. м 72, Аварийно-дренажная емкость Е-4, V=100 м3, площадь застройки кв. м 90,27, Блок-бокс с контроллерной и КТП, площадь застройки кв. м 111,035</t>
  </si>
  <si>
    <t>86:04:0000001:127720</t>
  </si>
  <si>
    <t>61.268020, 77.051669</t>
  </si>
  <si>
    <t>АО "СибурТюменьГаз", ИНН 7202116628</t>
  </si>
  <si>
    <t>Реконструкция «Вспомогательного корпуса» под «Сельскохозяйственный комплекс» КФХ «Мардер»</t>
  </si>
  <si>
    <t xml:space="preserve">Увеличение  производства и расширение линейки парфюмерно косметической продукции </t>
  </si>
  <si>
    <t>Обеспечение жителей района сельскохозяйственной продукцией</t>
  </si>
  <si>
    <t>до 40</t>
  </si>
  <si>
    <t>площадь объекта - 1464,8 м.кв. (территория бывшего тепличного хозяйства)</t>
  </si>
  <si>
    <t>86:04:0000018:8092</t>
  </si>
  <si>
    <t xml:space="preserve"> 60.974963, 76.900119</t>
  </si>
  <si>
    <t xml:space="preserve">Стоянка грузовых а/м на 10 м/м, Стоянка грузовых а/м на 23 м/м, Автостоянка на 18м/м, Площадка складирования оборудования 1496 м.кв, Площадка консервации 620 м.кв
</t>
  </si>
  <si>
    <t>Индивидуальный предприниматель Процюк А.А., ИНН 860335707916</t>
  </si>
  <si>
    <t>86:04:0000001:115191</t>
  </si>
  <si>
    <t>60.975056, 76.819203</t>
  </si>
  <si>
    <t>Индивидуальный предприниматель Процюк А.А.</t>
  </si>
  <si>
    <t>Строительство 1 квартирного дома в Зайцевой Речке по ул. Пролетарская,6</t>
  </si>
  <si>
    <t>2023-2030</t>
  </si>
  <si>
    <t>Разработка проекта по добыче озерного сапропеля и его обеззараживания. Цель проекта: обеспечение спроса на сапропелевую массу в косметологии</t>
  </si>
  <si>
    <t>Нижневартовский район, с.Охтеурье (с.п. Ваховск)</t>
  </si>
  <si>
    <t>Нижневартовский район, с. Корлики (с.п. Ларьяк)</t>
  </si>
  <si>
    <t>Нижневартовский район, с. Большетархово (г.п. Излучинск)</t>
  </si>
  <si>
    <t>Нижневартовский район, д. Чехломей (с.п. Ларьяк)</t>
  </si>
  <si>
    <t>Нижневартовский район, с. Варьеган (г.п. Новоаганск)</t>
  </si>
  <si>
    <t>Нижневартовский район, с. Охтеурье (с.п. Ваховск)</t>
  </si>
  <si>
    <t xml:space="preserve">Строительство объекта "Легкоатлетический спортивный комплекс в
пгт. Излучинск
 Нижневартовского района" </t>
  </si>
  <si>
    <t xml:space="preserve">Строительство газопровода до загородного стационарного лагеря круглосуточного пребывания детей «Лесная сказка»
в пгт. Излучинск
</t>
  </si>
  <si>
    <t xml:space="preserve">Реконструкция автовокзала вахтовых перевозок под информационный культурный центр и автостанцию
в пгт. Излучинск
</t>
  </si>
  <si>
    <t xml:space="preserve">Строительство объекта Сети тепловодоснабжения (подключение домов к сетям) в п. Аган по ул.Таежная 8,10,12,14,16, Лесная 17,19 Нижневартовского района (расчет НМЦК) </t>
  </si>
  <si>
    <t>Обеспечение жителей района качественными сетям тепловодоснабжения</t>
  </si>
  <si>
    <t>Протяженность сетей теплоснабжения Т1, Т2- 550мп, водоснабжения В1-279мп</t>
  </si>
  <si>
    <t>Протяженность сетей теплоснабжения Т1, Т2-734мп, водоснабжения В1-358мп</t>
  </si>
  <si>
    <t>Протяженность сетей теплоснабжения Т1, Т2-484мп, водоснабжения В1-240мп</t>
  </si>
  <si>
    <t>61.100276 80.263431</t>
  </si>
  <si>
    <t>86:04:0000015:1382</t>
  </si>
  <si>
    <t>Строительство объекта Сети тепловодоснабжения в п. Аган Нижневартовского района (по улицам  Таёжная, Лесная)</t>
  </si>
  <si>
    <t>увеличение уровня надежности и безопасности эксплуатации объектов водоотведения</t>
  </si>
  <si>
    <t>Протяженность сетей водоотведения 538м., КНС-4шт</t>
  </si>
  <si>
    <t>Управление градостроительства, развития жилищно-коммунального комплекса и энергетики администрации района  (3466) 49-86-15, 49-87-30</t>
  </si>
  <si>
    <t xml:space="preserve">Строительство объекта "Сети  тепловодоснабжения  (1этап- ул,Октябрьская, 2- этап ул.Гагарина,  3 этап ул. Центральная, ул.Октябрьская) в с.п. Зайцева Речка Нижневартовского района» </t>
  </si>
  <si>
    <t xml:space="preserve">Строительство объекта "Сети  тепловодоснабжения  (по улицам  Советская, Береговая) в с.п. Аган Нижневартовского района» </t>
  </si>
  <si>
    <t>Протяженность сетей теплоснабжения Т1, Т2-1266мп водоснабжения В1-633мп</t>
  </si>
  <si>
    <t>Строительство объекта «Сети водоотведения в п. Ваховск Нижневартовского района» (ул. Агапова, ул.Юбилейная,ул. Школьная)</t>
  </si>
  <si>
    <t>86:04:0000010:51</t>
  </si>
  <si>
    <t>86:04:0000004:22</t>
  </si>
  <si>
    <t>86:04:0000016:238</t>
  </si>
  <si>
    <t>86:04:0000001:128231</t>
  </si>
  <si>
    <t>Капитальный ремонт кровли</t>
  </si>
  <si>
    <t>86:04:0000002:13</t>
  </si>
  <si>
    <t>86:04:0000004:3</t>
  </si>
  <si>
    <t>Капитальный ремонт кровли и сетей водоснабжения и отопления</t>
  </si>
  <si>
    <t>Капитальный ремонт объекта "Жилой объект по ул. Айваседа Мэру, д.10 в с.Варьеган Нижневартовского района"</t>
  </si>
  <si>
    <t>86:04:0000002:154</t>
  </si>
  <si>
    <t>строительство - работы выполнены на 100%, ведется регистрация объекта</t>
  </si>
  <si>
    <t xml:space="preserve">Строительство. Завершено, регистрация объекта (МК № 31-СДО от 26.04.2022) Строительно-монтажные работы выполнены на 100%. </t>
  </si>
  <si>
    <t>Строительство завершено, регистрация объекта  (1 этап реализован на 100%, реализация 2 этапа -100%)</t>
  </si>
  <si>
    <t>протяжённость сетей   279м – ул. Советская, 974м - Совхозная</t>
  </si>
  <si>
    <t xml:space="preserve">протяжённость сетей 521м </t>
  </si>
  <si>
    <t xml:space="preserve">протяжённость сетей 718,31м , в том числе: 1 этап - 192,25м (ул. Октябрьская), 2 этап - 112,15м (ул. Гагарина, ул. Центральная), 3 этап -413,91м (ул. Центральная, ул. Октябрьская) </t>
  </si>
  <si>
    <t>86:04:0000018:7298</t>
  </si>
  <si>
    <t xml:space="preserve">нет информации </t>
  </si>
  <si>
    <t>без кадастрового номера</t>
  </si>
  <si>
    <t>60.953251 76.887404</t>
  </si>
  <si>
    <t>86.04.0000018:70</t>
  </si>
  <si>
    <t>60.957231 78.783892</t>
  </si>
  <si>
    <t>86:04:0000012:2177</t>
  </si>
  <si>
    <t>на стадии оформления</t>
  </si>
  <si>
    <t>61.638653 75.088522</t>
  </si>
  <si>
    <t>86:04:0000004:649</t>
  </si>
  <si>
    <t>61.007564 75.477694</t>
  </si>
  <si>
    <t>86:04:0000008:1056</t>
  </si>
  <si>
    <t>61.000281 75.479779</t>
  </si>
  <si>
    <t>61.103029 77.164625</t>
  </si>
  <si>
    <t>61.640521 75.088236</t>
  </si>
  <si>
    <t>61.111279 80.582634</t>
  </si>
  <si>
    <t>61.531320 82.400984</t>
  </si>
  <si>
    <t>60.946564 76.804138</t>
  </si>
  <si>
    <t>86:04:0000023:353</t>
  </si>
  <si>
    <t>60.646336 76.650463</t>
  </si>
  <si>
    <t>62.001204 76.753079</t>
  </si>
  <si>
    <t>61.637005 75.085421</t>
  </si>
  <si>
    <t>86:04:0000003:4926</t>
  </si>
  <si>
    <t>61.946449 76.672720</t>
  </si>
  <si>
    <t>В настоящее время мини АЗС и кафе функционируют. Подготовка к строительству операторной</t>
  </si>
  <si>
    <t>Приобретение и замена опорно-поворотного устройства для крана МКРС №314</t>
  </si>
  <si>
    <t xml:space="preserve">Строительство цеха по переработке молока и мяса ИП Гукасян А.М. </t>
  </si>
  <si>
    <t>Реконструкция помещений сельскохозяйственного потребительского перерабатывающего кооператива «Нижневартовский РАЙКОП»</t>
  </si>
  <si>
    <t>86:04:0000018:10678</t>
  </si>
  <si>
    <t>Обеспечение жителей района продовольсвенными и непродовольсвенными товарами</t>
  </si>
  <si>
    <t>86:04:0000018:1123</t>
  </si>
  <si>
    <t>Создание системы поддержки фермеров и
развитие сельской кооперации</t>
  </si>
  <si>
    <t>2025-2026</t>
  </si>
  <si>
    <t>Строительство овчарни</t>
  </si>
  <si>
    <t>Разведение овец</t>
  </si>
  <si>
    <t xml:space="preserve">Строительство помещения </t>
  </si>
  <si>
    <t xml:space="preserve">Индивидуальный предприниматель Крикун Анатолий Иванович </t>
  </si>
  <si>
    <t>86:04:0000018:10578</t>
  </si>
  <si>
    <t>Модернизация производственного цеха по переработке мяса и рыбы</t>
  </si>
  <si>
    <t>86:04:00000018:638</t>
  </si>
  <si>
    <t>Увеличение  производства</t>
  </si>
  <si>
    <t xml:space="preserve">Реконструкция завода по производству бутилированной питьевой воды 
</t>
  </si>
  <si>
    <t>Нижневартовский район, 18-ый км. Автодороги Нижневартовск-Мегион, строение 1.</t>
  </si>
  <si>
    <t>Чорич Анна Михайловна, исполняющий обязанности начальника управления культуры и спорта администрации района (3466) 41-78-08</t>
  </si>
  <si>
    <t>Администрация пгт. Излучинск</t>
  </si>
  <si>
    <t>строительство завершено, Ввод в эксплуатацию 31.10.2022</t>
  </si>
  <si>
    <t>86:04:0000023:1353</t>
  </si>
  <si>
    <t>Строительство завершенно. Объект введен в эксплуатацию 02.11.2022</t>
  </si>
  <si>
    <t>60.644466 76.656870</t>
  </si>
  <si>
    <t>86:04:0000023:289</t>
  </si>
  <si>
    <t>Строительство завершено 02.03.2022</t>
  </si>
  <si>
    <t>Строительство 2 квартирного дома в д. Вата по ул. Кедровая, 16</t>
  </si>
  <si>
    <t>площадь 109,6 м2</t>
  </si>
  <si>
    <t>Строительство завершенно 24.10.2022</t>
  </si>
  <si>
    <t>61.090435 75.816941</t>
  </si>
  <si>
    <t>площадь 150 м2</t>
  </si>
  <si>
    <t>Строительство 2 квартирного дома в п. Ваховск по ул. Зелёная, д.5</t>
  </si>
  <si>
    <t>86:04:0000012:1761</t>
  </si>
  <si>
    <t>Строительство 3-х квартирного дома в Зайцевой Речке по ул. Набережная, д. 11</t>
  </si>
  <si>
    <t>86:04:0000023:1351</t>
  </si>
  <si>
    <t>Обеспечение специально оборудованным на открытом воздухе местом для отдыха автомобилистов, включающее в себя парковку, СТО и прочие необходимые здания.</t>
  </si>
  <si>
    <t>Сельское хозяйство</t>
  </si>
  <si>
    <t>Обрабатывающая промышленность</t>
  </si>
  <si>
    <t>Культура и спорт</t>
  </si>
  <si>
    <t>Коммунальное хозяйство</t>
  </si>
  <si>
    <t>Торгово-развлекательная</t>
  </si>
  <si>
    <t>Благоустройство</t>
  </si>
  <si>
    <t>Проектирование</t>
  </si>
  <si>
    <t>Жилищное строительство</t>
  </si>
  <si>
    <t>Производство пищевых продуктов</t>
  </si>
  <si>
    <t xml:space="preserve">Образование </t>
  </si>
  <si>
    <t>Экология</t>
  </si>
  <si>
    <t xml:space="preserve">Строительство объекта Лыжная база п. Ваховск Нижневартовского района </t>
  </si>
  <si>
    <t>Строительство цеха по производству продукции</t>
  </si>
  <si>
    <t>Расширение производства выпускаемой продукции</t>
  </si>
  <si>
    <t>Нижневартовский район, Нижневартовское участковое лесничество, территориальный отдел – Нижневартовское лесничество, квартал № 364, 399;</t>
  </si>
  <si>
    <t>концессионное соглашение</t>
  </si>
  <si>
    <t>расчетная инвестиционная емкость 2500 млн.руб</t>
  </si>
  <si>
    <t>Производство косметологических средств на основе сапропельной  массы</t>
  </si>
  <si>
    <t>ООО Берегиня</t>
  </si>
  <si>
    <t>Управление экономики администрации района  (3466) 49-87-83</t>
  </si>
  <si>
    <t>Управление культуры и спорта администрации Нижневартовского района, (3466) 41-78-08</t>
  </si>
  <si>
    <t>МП МСП</t>
  </si>
  <si>
    <t>МКУ "УКС по застройке Нижневартовского района", ИНН 8603148308</t>
  </si>
  <si>
    <t>949990.1230 4437346.013</t>
  </si>
  <si>
    <t>Ламкова Жанна Юрьевна, начальник отдела инвестиций и проектной деятельности управление экономики 8 (3466) 49-87-83</t>
  </si>
  <si>
    <t>торгово-развлекательная (розничная торговля)</t>
  </si>
  <si>
    <t>Индивидуальный предприниматель Сарапын Сергей Витальевич ИНН 862003753126</t>
  </si>
  <si>
    <t xml:space="preserve">Индивидуальный предприниматель Гукасян А.М. </t>
  </si>
  <si>
    <t xml:space="preserve">Строительство коровника на 150 голов </t>
  </si>
  <si>
    <t>ООО "Берегиня" ИНН 8620022337</t>
  </si>
  <si>
    <t>Обеспеченность населенного пункта отведением поверхностных ливневых вод, предупреждение подтопления территории села после потайки снега и дождевых осадков</t>
  </si>
  <si>
    <t>Отдел благоустройства управления градостроительства, развития жилищно-коммунального комплекса и энергетики администрации района               (3466) 49-86-15</t>
  </si>
  <si>
    <t>Отдел благоустройства управления градостроительства, развития жилищно-коммунального комплекса и энергетики администрации района             (3466) 49-86-15</t>
  </si>
  <si>
    <t>Отдел благоустройства управления градостроительства, развития жилищно-коммунального комплекса и энергетики администрации района          (3466) 49-86-15</t>
  </si>
  <si>
    <t>программа "Производство" (льготный займ ФРЮ)</t>
  </si>
  <si>
    <t>средства инветора, заемные средства</t>
  </si>
  <si>
    <t>Строительство 2 квартирного дома в с. Варьеган по ул. Айваседа Мэру, д.5</t>
  </si>
  <si>
    <t xml:space="preserve">Обеспечение граждан жилыми помещениями </t>
  </si>
  <si>
    <t>одноэтажный трехквартирный жилой дом 222,2м2</t>
  </si>
  <si>
    <t>Проектирование / в МП «Строительство (реконструкция), капитальный и текущий ремонт объектов НВ района»  - не предусмотрено объекта и финансирования</t>
  </si>
  <si>
    <t>86:04:0000023:1360</t>
  </si>
  <si>
    <t>Строительство объекта Сети тепловодоснабжения (подключение домов к сетям) в п. Аган по ул.Таежная 4,18,20, Лесная 15,21,23 (Расчет НМЦК)</t>
  </si>
  <si>
    <t xml:space="preserve">Строительство объекта Сети теплоснабжения (подключение домов к сетям) в с.п. Аган по ул.Советская 8,10,18,20,26,32 (Расчет НМЦК) </t>
  </si>
  <si>
    <t>Строительство. Строительно-монтажные работы выполнены на 100%, ведется регистрация объекта</t>
  </si>
  <si>
    <t>61.998599, 76.761876</t>
  </si>
  <si>
    <t>62.002047, 76.746142</t>
  </si>
  <si>
    <t>86:04:0000002:894</t>
  </si>
  <si>
    <t>60.950560, 76.896033</t>
  </si>
  <si>
    <t>60.915888, 76.853394</t>
  </si>
  <si>
    <t>Строительство 2-х квартирного дома в Зайцевой Речке по ул. Пролетарская,12</t>
  </si>
  <si>
    <t>86:04:0000009:933</t>
  </si>
  <si>
    <t>Строительство базы длительного хранения автомобилей, площадки консервации оборудования габаритных конструкций</t>
  </si>
  <si>
    <t>60.95124 78.78304</t>
  </si>
  <si>
    <t>86:04:0000012:1756</t>
  </si>
  <si>
    <t>ООО "НВ-КАР" Генеральный директолр Карпенко Анатолий Васильевич</t>
  </si>
  <si>
    <t>РП ФКГС</t>
  </si>
  <si>
    <t>ООО "Сатко", ИНН 8620022489</t>
  </si>
  <si>
    <t>Переработка рыбы и мяса (холодное и горящее копчение)</t>
  </si>
  <si>
    <t>Реконструкция цеха по производству продукции КФХ "Мардер"</t>
  </si>
  <si>
    <t>Строительсво торгового комплекса в пгт. Излучинск</t>
  </si>
  <si>
    <t>Строительство сенохранилища  КФХ "Мардер"</t>
  </si>
  <si>
    <t>Расширение цеха по переработке дикоросов ИП Водопьянов В.Б.</t>
  </si>
  <si>
    <t>Строительство Магазина пер. Молодежный пгт. Излучинск</t>
  </si>
  <si>
    <t>обеспечение населения необходимыми товарами</t>
  </si>
  <si>
    <t>Индивидуальный предприниматель Мелконян Артем Варданович ИНН 583704212890</t>
  </si>
  <si>
    <t>86:04:0000018:714</t>
  </si>
  <si>
    <t>площадь земельного участка 774 м.кв.</t>
  </si>
  <si>
    <t>60.954933, 76.900436</t>
  </si>
  <si>
    <t>86:04:0000001:31351</t>
  </si>
  <si>
    <t xml:space="preserve">Реконструкция спортивно-оздоровительного комплекса "Черная горка" </t>
  </si>
  <si>
    <t xml:space="preserve">обеспечение населения физкультурно-оздоровительными объектами </t>
  </si>
  <si>
    <t>86:04:0000001:1265</t>
  </si>
  <si>
    <t>коровник на 70 голов, площадь - 929 м.кв.</t>
  </si>
  <si>
    <t>Эксплуатация / разрешение на ввод 05.07.2023</t>
  </si>
  <si>
    <t>Бардина Ольга Валентиновна, исполняющий обязанности начальника управления образования и молодежной политики администрации района (3466) 49-47-02</t>
  </si>
  <si>
    <t>Капитальный ремонт объекта МБОУ "Ваховский детский сад "Лесная сказка" в п. Ваховск Нижневартовского района</t>
  </si>
  <si>
    <t>капитальный ремонт объектов образования</t>
  </si>
  <si>
    <t>капитальный ремонт системы внутреннего теплоснабжения объекта</t>
  </si>
  <si>
    <t>протяженность -      4009 м</t>
  </si>
  <si>
    <t xml:space="preserve">Строительство 71 квартирного жилого дома ул. Таежная в пгт. Излучинск Нижневартовского района  </t>
  </si>
  <si>
    <t>2024-2026</t>
  </si>
  <si>
    <t>объект включает игровой зал 40*20 для мини-футбола, баскетбола и волейбола с тренажерным залом, помещения для пункта проката инвентаря (лыжи и коньки), раздевалки, туалеты и душевые</t>
  </si>
  <si>
    <t>площадь спортзала - 450 м2, игровой зал 40*20, тренажерный зал 32 м2, бассейна - 60 м2 с раздевалками, душем и туалетами. планируемое посещение спортивного комплекса 75% жителей</t>
  </si>
  <si>
    <t>расселение непригодного аварийного жилья</t>
  </si>
  <si>
    <t>Строительство объекта "Канализационные очистные сооружения в с. Большетархово Нижневартовского района"</t>
  </si>
  <si>
    <t>Мощность объекта - 100 куб.м./сут</t>
  </si>
  <si>
    <t>благоустройство  ВКЛЮЧЕН В КАРТУ РАЗВИТИЯ ЮГРЫ</t>
  </si>
  <si>
    <t>установка стелы к юбилею сельского поселения</t>
  </si>
  <si>
    <t>строительство открытой сцены, выкладывание брусчатки, установка освещения, засеивание газонов травой</t>
  </si>
  <si>
    <t>Отдел благоустройства управления градостроительства, развития жилищно-коммунального комплекса и энергетики администрации района (3466) 49-86-15</t>
  </si>
  <si>
    <t>Корчагина Елена Николаевна, исполняющий обязанности начальника отдела по развитию жилищно-коммунального комплекса, энергетики и строительства (3466) 49-86-13</t>
  </si>
  <si>
    <t xml:space="preserve">Установленная производительность котельной – 3,43 Гкал/ч. Протяженность газопровода – 2563м.
</t>
  </si>
  <si>
    <t>Строительство объекта "Котельная, сети газоснабжения в селе Большетархово Нижневартовского района"</t>
  </si>
  <si>
    <t>71 жилое помещение</t>
  </si>
  <si>
    <t>32 жилых помещения</t>
  </si>
  <si>
    <t>Протяженность объекта - 353 метра</t>
  </si>
  <si>
    <t>Строительство / строительсто завершено 14.06.2023</t>
  </si>
  <si>
    <t>86:04:0000001:129268   в аренде зепли лесного фонда на 49 лет</t>
  </si>
  <si>
    <t>Востановление новых технологий и видов ремесленнической деятельности в комфортных условиях</t>
  </si>
  <si>
    <t>86:04:0000004:387</t>
  </si>
  <si>
    <t>61.638 75.0894</t>
  </si>
  <si>
    <t>проект в 2 этапа (1 этап (2019-2022) - запуск цеха рыбопереработки и консервированию, цеха переработки ягод и дикоросов, 2 этап - запуск цеха мясопереработки)</t>
  </si>
  <si>
    <t>Развитие материально-технической базы, в том числе создание на базе кооператива 5 цехов (цех по переработке и консервированию рыбы, молочный цех,  цех по переработке дикоросов, мясной цех и универсальный убойный цех)</t>
  </si>
  <si>
    <t>Развитие придорожной инфраструктуры на базе действующей АЗС</t>
  </si>
  <si>
    <t xml:space="preserve">Строительство объекта Культурно образовательный комплекс в с.Ларьяк </t>
  </si>
  <si>
    <t>Увеличение количества молочного крупного рогатого скота, производства сырого молока</t>
  </si>
  <si>
    <t>Инициатива жителей района (ООО "РекламГрупп", ИНН 8622023791)</t>
  </si>
  <si>
    <t>Строительство 2-х квартирного дома в с. Покур по ул. Киевская, 5</t>
  </si>
  <si>
    <t>строительство бани (мансардного типа) площадью 95,8 кв.м., 2 этажа. Расчитана на максимальное количество отдыхающих одновременно - 7 человек</t>
  </si>
  <si>
    <t>Строительство 2 квартирного дома в с. Варьеган по ул. Школьная, д.10</t>
  </si>
  <si>
    <t>Сельскохозяйственный потребительский перерабатывающий кооператив «Нижневартовский РАЙКОП», председатель Сергин Риф Аширафович, ИНН 8620023066</t>
  </si>
  <si>
    <t>начальник управления поддержки и развития предпринимательства, агропромышленного комплекса и местной промышленности 8(3466) 49-47-25</t>
  </si>
  <si>
    <t>Крестьянско-фермерское хозяйство "Мардер", глава Сергин Риф Аширафович, ИНН 8620003609</t>
  </si>
  <si>
    <t>Создание производства по переработке и консервированию рыбной продукции Крестьянско (фермерского) хозяйства "Урожай Сибири"</t>
  </si>
  <si>
    <t>Закупка непроизводственных активов, нематериальных активов, материальных запасов и основных средств</t>
  </si>
  <si>
    <t>Крестьянско-фермерское хозяйство "Урожай Сибири", глава Аплетина Светлана Владимировна, ИНН 8620023958</t>
  </si>
  <si>
    <t>Создание производства по переработке и консервированию рыбной продукции Крестьянско (фермерского) хозяйства "Бриг"</t>
  </si>
  <si>
    <t>Крестьянско-фермерское хозяйство "Бриг", глава Аплетин Олег Викторович, ИНН 860024052</t>
  </si>
  <si>
    <t>Создание производства по переработке и консервированию рыбной продукции Крестьянско (фермерского) хозяйства "Акватория"</t>
  </si>
  <si>
    <t>Крестьянско-фермерское хозяйство "Акватория", глава Осокин Игорь Евгеньевич, ИНН 8620024045</t>
  </si>
  <si>
    <t>Создание производства по разведению мальков и выращиванию рыбы Крестьянского (фермерского) хозяйства "Инкубационно-мальковое производство"</t>
  </si>
  <si>
    <t>Крестьянско-фермерское хозяйство "Инкубационно мальковое производство", глава Осокин Игорь Евгеньевич, ИНН 8620024060</t>
  </si>
  <si>
    <t>Создание фирменного магазина "САРС" по реализации продукции собственного производства</t>
  </si>
  <si>
    <t>Обеспечение населения продукцией собственного производства</t>
  </si>
  <si>
    <t xml:space="preserve">Индивидуальный предприниматель Сарапын Сергей Витальевич, ИНН 862000070837 </t>
  </si>
  <si>
    <t>ООО "Восточно-Сибирская технологическая компания" (ОАО "Самотлорнефтепромхим"), ген.директор Джаджа Александр Петрович, ИНН 260254150</t>
  </si>
  <si>
    <t xml:space="preserve">ООО "Мир", ген.директор Миронова Елена Николаевна, ИНН 8603171152  </t>
  </si>
  <si>
    <t>ООО "Аган Тревел", ген.директор Зорова Анастасия Сергеевна, ИНН 8620022930</t>
  </si>
  <si>
    <t>ООО "Гостиничный сервис", ген.директор Прокопьев Евгений Александрович, ИНН 8603131720</t>
  </si>
  <si>
    <t>ООО "МегаМаркет", директор Асланян Мушег Амазаспович,  ИНН 8620021291</t>
  </si>
  <si>
    <t>ООО "ОСИП", директор Каминский Аркадий Кузьмич, ИНН 89956788111</t>
  </si>
  <si>
    <t>ООО "Вико", директор Субботин Игорь Александрович, ИНН 8620022714</t>
  </si>
  <si>
    <t>НАО "Сервис электромонтажного оборудования" (Сервис-ЭМО), директор Литвин Дмитрий Валериевич, ИНН 8603080748</t>
  </si>
  <si>
    <t xml:space="preserve">Строительство 2-квартирного жилого дома в п. Ваховск по ул. Зеленая, 13, </t>
  </si>
  <si>
    <t>ООО "Бриг", ген.директор Марков Максим Анатольевич, ИНН 8603245478</t>
  </si>
  <si>
    <t>Строительство артезианской скважины в п. Аган</t>
  </si>
  <si>
    <t>Эксплуатация / объект введен 06.07.2023</t>
  </si>
  <si>
    <t>Эксплуатация / объект введен 30.08.2023</t>
  </si>
  <si>
    <t>ООО "ПОМКМС", директор Нусс Людмила Валерьевна, ИНН 6671014806</t>
  </si>
  <si>
    <t>ООО "Строй групп", директор Виталий Иванович Шицкий ИНН 8603218756</t>
  </si>
  <si>
    <t>инф УКС 10.2023</t>
  </si>
  <si>
    <t>В рамках муниципальной программы «Развитие малого и среднего предпринимательства, агропромышленного комплекса и рынков сельскохозяйственной продукции, сырья и продовольствия в Нижневартовском районе"                            по факту понесенных затрат</t>
  </si>
  <si>
    <t>директор Тюстин Е.Ю.</t>
  </si>
  <si>
    <t>Модернизация сельскохозяйственного предприятия</t>
  </si>
  <si>
    <t>Приобретение сельскохозяйственной техники (грабли-ворошилки, трактор)</t>
  </si>
  <si>
    <t>глава КФХ Гукасян А.М</t>
  </si>
  <si>
    <t xml:space="preserve">руководитель КООП Сергин Р.А. </t>
  </si>
  <si>
    <t>продвижение торговой марки "Тайганика" на внутрений и внешний рынок</t>
  </si>
  <si>
    <t>глава КФХ Сергин Р.А.</t>
  </si>
  <si>
    <t>ИП Водопьянов В.Б.</t>
  </si>
  <si>
    <t xml:space="preserve">Строительство / Проект реализован на 40%. Частично приобретено оборудование. </t>
  </si>
  <si>
    <t>приобретение рыбопосадочного материала, приобретение сооружений для производства сельхоз продукции, приобретение техники и оборудования</t>
  </si>
  <si>
    <t>628634, Ханты-Мансийский автономный округ - Югра, Излучинск, Улица В. Белого, Строение 31, помещение 14</t>
  </si>
  <si>
    <t>Переработка и консервирование рыбы, ракообразных и моллюсков</t>
  </si>
  <si>
    <t>ДЕППРОМЫШЛЕННОСТИ ЮГРЫ</t>
  </si>
  <si>
    <t xml:space="preserve">Ремонт </t>
  </si>
  <si>
    <t>2023-2023</t>
  </si>
  <si>
    <t>ООО "У реки", директор - Бойко Галина Николаевна, ИНН 8620017457, пгт. Излучинск, переправа р. Вах</t>
  </si>
  <si>
    <t>Бойко Г.Н..</t>
  </si>
  <si>
    <t xml:space="preserve">Модернизация материально-технической базы крестьянского (фермерского) хозяйства </t>
  </si>
  <si>
    <t xml:space="preserve">Развитие материально-технической базы </t>
  </si>
  <si>
    <t>приобретение сельскохозяйственной техники: грабли, косилка КРОН 2, порузчик универсальный)</t>
  </si>
  <si>
    <t>Приобретение</t>
  </si>
  <si>
    <t>Глава КФХ Гаврилюк В.В.</t>
  </si>
  <si>
    <t xml:space="preserve"> грант</t>
  </si>
  <si>
    <t>Модернизация производства по разливу воды, приобретение оборудования для маркировки питьевой воды "Честный знак"</t>
  </si>
  <si>
    <t>глава КФХ Аплетина Светлана Владимировна</t>
  </si>
  <si>
    <t>глава КФХ Осокин Игорь Евгеньевич</t>
  </si>
  <si>
    <t>глава КФХ Осокин Илья Евгеньевич</t>
  </si>
  <si>
    <t>глава КФХ Аптетин Олег Викторович</t>
  </si>
  <si>
    <t>Муниципальный котракт заключен начало работ май 2023г. Окончание работ - сентябрь 2023</t>
  </si>
  <si>
    <t>Капитальный ремонт кровли объекта МКУ "Сельский дом культуры" в с. Охтеурье Нижневартовского района</t>
  </si>
  <si>
    <t>проведение капитального ремонта объектов культуры</t>
  </si>
  <si>
    <t>Строительство / Муниципальный контракт заключен, начало работ май 2023г</t>
  </si>
  <si>
    <t>60.976532 78.981324</t>
  </si>
  <si>
    <t>86:04:0000013:265</t>
  </si>
  <si>
    <t xml:space="preserve">Капитальный ремонт систем теплоснабжения и водоснабжения объекта МАОДО "Детская школа искусств им А.В. Ливна" в пгт. Излучинск Нижневартовского района </t>
  </si>
  <si>
    <t>60.951047 76.890006</t>
  </si>
  <si>
    <t>86:04:0000018:21</t>
  </si>
  <si>
    <t>Фермерское хозяйство "Обь", ИНН 8620006310</t>
  </si>
  <si>
    <t>86:04:0000001:6243</t>
  </si>
  <si>
    <t>Выполнение проектных работ по восстановлению путей эвакуации на объекте "РМАУ МКДК "Арлекино" по ул. Набережная 13б, в пгт. Излучинск Нижневартовского района"</t>
  </si>
  <si>
    <t>Восстановление путей эвакуации на объекте "РМАУ МКДК "Арлекино" по ул. Набережная 13б, в пгт. Излучинск Нижневартовского района"</t>
  </si>
  <si>
    <t>Расширение дверных проемов, частичный демонтаж напольных покрытий, замена лестницы, устройство пандуса.</t>
  </si>
  <si>
    <t>Эксплуатация / Подготовлена ПСД, стоимость объекта в ценах 2 кв. 2022г, Заключен муниципальный контракт, завершение работ - апрель 2023г</t>
  </si>
  <si>
    <t>60.951524 76.896722</t>
  </si>
  <si>
    <t>86:04:0000018:601</t>
  </si>
  <si>
    <t>Оборудование (кран) поставлен и запущен в эксплуатацию (сентябрь 2023)</t>
  </si>
  <si>
    <t>Оборудование поставлено и запущено в эксплуатацию (июнь 2023)</t>
  </si>
  <si>
    <t xml:space="preserve">Строительство / Строительство двухэтажного здания бани закончено 26.12.2022. Проводятся работы по обустройству и наполнению объекта </t>
  </si>
  <si>
    <t>Эксплуатация / работы завершены - сентябрь 2023 года</t>
  </si>
  <si>
    <t>Устройство спортивной площадки по пер. Строителей, д. 2 в пгт. Излучинск</t>
  </si>
  <si>
    <t>устройство травмобезопасного резинового покрытия, установка навеса, уличных тренажеров,  спортивного оборудования (футбольная панна, брусья, гимнастический комплекс), установка велопарковки и флагштока</t>
  </si>
  <si>
    <t>спортивные сооружения и оборудование</t>
  </si>
  <si>
    <t>Администрация городского поселения Излучинск</t>
  </si>
  <si>
    <t>60.955325 76.895042</t>
  </si>
  <si>
    <t>86:04:0000018:11558</t>
  </si>
  <si>
    <t>1й этап - 5000 куб.м/сут</t>
  </si>
  <si>
    <t>площадь 126,3 м2</t>
  </si>
  <si>
    <t>62.001277 76.747377</t>
  </si>
  <si>
    <t>86:04:00000022:3</t>
  </si>
  <si>
    <t>Бардина Ольга Валентиновна, исполняющий обязанности начальника управления образования и молодежной политики                 (3466) 49-47-02</t>
  </si>
  <si>
    <t>Капитальный ремонт объекта "Жилой объект по ул. Набережная, д.2 в с.Варьеаган Нижневартовского района"</t>
  </si>
  <si>
    <t>Строительство / Муниципальный контракт заключен, начало работ апрель 2023г</t>
  </si>
  <si>
    <t>61.998471 76.756234</t>
  </si>
  <si>
    <t>Васильева Марина Николаевна, исполняющий обязанности начальника отдела по развитию жилищно-коммунального комплекса, энергетики и строительства администрации района                (3466) 49-86-13</t>
  </si>
  <si>
    <t>Реконструкция</t>
  </si>
  <si>
    <t xml:space="preserve">ООО "Торговый дом "ЭКОНО-ТЕХ" (ИНН 8603127227) </t>
  </si>
  <si>
    <t>Реконструкция ВЛ 110 кВ Узловая-Хохряково 1,2 ц
(замена дефектных фундаментов опор)</t>
  </si>
  <si>
    <t>Нижневартовский район</t>
  </si>
  <si>
    <t xml:space="preserve">филиал акционерного общества Россети Тюмень Нижневартовские электрические сети (ИНН 8602060185) </t>
  </si>
  <si>
    <t>86:04:0000001:5601; 86:04:0000001:129287; 86:04:0000001:126648; 86:04:0000001:126671; 86:04:0000001:126650; 86:04:0000001:126636; 86:04:0000001:129288</t>
  </si>
  <si>
    <t>Фонд развития Югры, Пинаев Алексей Петрович</t>
  </si>
  <si>
    <t>Капитальный ремонт завершен</t>
  </si>
  <si>
    <t>ООО "Инвестстройрегион"</t>
  </si>
  <si>
    <t>86:04:0000004</t>
  </si>
  <si>
    <t>86:04:0000008</t>
  </si>
  <si>
    <t>Улучшение качества воды</t>
  </si>
  <si>
    <t>Реконструкция помещения с целью увеличения объема производимой продукции и расширения рынков сбыта</t>
  </si>
  <si>
    <t>Номинальная производительность установки - 44 куб.м./сутки, Максимальный часовой расход - 30 куб.м./час. Состав: 1. Установка очистных сооружений хоз-бытового стока, 2. Канализационная насосная станция, 3. Очистные сооружения поверхностного стока подземные, 4. Пожарный резервуар (2 шт.), 5. Трубопровод отведения очищенных стоков напорный  №1,2, 6. Площадка хранения осадка, 7. Колодец канализационный (2 шт.), 8. ДЭС</t>
  </si>
  <si>
    <t>Строительство Автокемпинга на автодороге Нижневартовск-Мегион</t>
  </si>
  <si>
    <t>Капитальный ремонт объекта МБДОУ "Излучинский детский сад комбинированого вида "Сказка"</t>
  </si>
  <si>
    <t xml:space="preserve">Проект состоит из двух этапов: создание инвестиционной площадки для выращивания сеянцев; монтаж тепличного оборудования и выращивание овощей </t>
  </si>
  <si>
    <t xml:space="preserve">приобретение оборудования,закуп сырья, строительно-монтажные работы - строительство цеха сушки и грануляции </t>
  </si>
  <si>
    <t>Нижневартовский район, гп. Излучинск, территория автодороги Стрежевой-Нижневартовск, примыкание к Самотлорскому кольцу, 2 км., строение 2</t>
  </si>
  <si>
    <t>После регистрации племенного хозяйства стоиомсть реализуемого молодняка возрастет в 2 раза</t>
  </si>
  <si>
    <t>Нижневартовский район,   пгт. Излучинск, Мостоотряд – 95.</t>
  </si>
  <si>
    <t>2-этажное здание цеха по переработке молока и мяса</t>
  </si>
  <si>
    <t>Открытие нестационарного торгового объекта</t>
  </si>
  <si>
    <t>торговля продуктами питания местного производства</t>
  </si>
  <si>
    <t>нестационарный торговый павильон небольшой площади</t>
  </si>
  <si>
    <t>проект реализован</t>
  </si>
  <si>
    <t xml:space="preserve">средства инвестора, грант Деппрома ХМАО-Югры </t>
  </si>
  <si>
    <t xml:space="preserve"> грант Деппрома ХМАО-Югры </t>
  </si>
  <si>
    <t xml:space="preserve">средства инвестора, субсидия Деппрома ХМАО-Югры </t>
  </si>
  <si>
    <t>Субсидия Деппрома ХМАО-Югры (на материально-техническую базу)</t>
  </si>
  <si>
    <t xml:space="preserve">ООО "Сабун", ИНН 8620022016, директор Гришаев Александр Александрович, Гришаева Татьяна Владировна </t>
  </si>
  <si>
    <t>Создание мест для отдыха и обустройство территории "Славянского подворья"</t>
  </si>
  <si>
    <t>33 ГА земель лесного фонда</t>
  </si>
  <si>
    <t>Оформлен земльный участок в аренду на 49 лет. Обустроен подъезд к участку, подведены коммуникации.
Две базы компании находятся в Излучинске. Планируется увеличение мощности электроэнергии на территории базы для высеивания саженцев.</t>
  </si>
  <si>
    <t>возобновление лесных ресурсов Нижневартовского района, округа и улудшения качества городской среды за счет озеленения территорий. Выращивание овощей в теплицах</t>
  </si>
  <si>
    <t>Минигостиница на 8 мест</t>
  </si>
  <si>
    <t xml:space="preserve">МП "Культурное пространство Нижневартовского района, </t>
  </si>
  <si>
    <t>ООО "Славянское подворье", директор Фефилов Владимир Юрьевич , ИНН 8620023027</t>
  </si>
  <si>
    <t>2019-2026</t>
  </si>
  <si>
    <t xml:space="preserve">МП "Культурное пространство Нижневартовского района", </t>
  </si>
  <si>
    <t>Директор ООО "Аган Тревел" Зорова А.С., тел: + 7 999 571 38 42</t>
  </si>
  <si>
    <t>увеличение пропускной способности на 30%</t>
  </si>
  <si>
    <t>Нижневартовский район, район поселка Ермаковский</t>
  </si>
  <si>
    <t>86:04:0000001:7601</t>
  </si>
  <si>
    <t xml:space="preserve">Увеличение пропускной способности объекта, расширение спектра предоставляемых услуг. Для реализации проекта будет обновлена уже имеющаяся материально-техническая база. Для увеличения проходной способности будет приобретено необходимое оборудование для зимних видов спорта </t>
  </si>
  <si>
    <t>Модернизация инфраструктуры горнолыжного комплекса - база отдыха "Трехгорье"</t>
  </si>
  <si>
    <t>60.753639  76.402061</t>
  </si>
  <si>
    <t>Романова Екатерина Олеговна, начальник отдела ЖКХ и транспорта, тел.: 61-900, доб. 111</t>
  </si>
  <si>
    <t>Строительство 3-х квартирного жилого дома в с. Варьеган по ул. Школьная, д. 2</t>
  </si>
  <si>
    <t>Создание племенного хозяйства</t>
  </si>
  <si>
    <t>Закуп молодняка орловского рысака в целях воспроизводства - разведение для дальнейшей перепродажи и участия в скачках</t>
  </si>
  <si>
    <t>Строительство 3-х квартирного жилого дома в с. Варьеган по ул. Школьная, д. 9</t>
  </si>
  <si>
    <t>61.999212       76.758401</t>
  </si>
  <si>
    <t>61.999058    76.762471</t>
  </si>
  <si>
    <t>86:04:0000002:922</t>
  </si>
  <si>
    <t>86:04:0000002:921</t>
  </si>
  <si>
    <t>86:04:0000001:100386</t>
  </si>
  <si>
    <t xml:space="preserve">61.074863   76.279993     </t>
  </si>
  <si>
    <t>86:04:0000018:504</t>
  </si>
  <si>
    <t>61.020799      76.623368</t>
  </si>
  <si>
    <t>61.000142      75.476062</t>
  </si>
  <si>
    <t>86:04:0000008:434</t>
  </si>
  <si>
    <t>Нет</t>
  </si>
  <si>
    <t>Капитальный грант концедента</t>
  </si>
  <si>
    <t>60.981598    76.939317</t>
  </si>
  <si>
    <t>Создание крестьянского (фермерского) хозяйства "Рыбное изобилие Югры"</t>
  </si>
  <si>
    <t>60.954067    76.891405</t>
  </si>
  <si>
    <t>86:04:0000018:718</t>
  </si>
  <si>
    <t>60.973524 76.821327</t>
  </si>
  <si>
    <t>61.086241 76.209647</t>
  </si>
  <si>
    <t>60.651379    76.653719</t>
  </si>
  <si>
    <t>Обустройство площадки для производства посадочных материалов (сеянцев хвойных пород деревьев) и выращивания овощей в теплицах</t>
  </si>
  <si>
    <t>Строительство / строительство помещения для столовой и мясного цеха - проект реализован на 50% - произведен монтаж стен, фундамента и крыши</t>
  </si>
  <si>
    <t>86:04:0000001:13910</t>
  </si>
  <si>
    <t>60.896899 76.862319</t>
  </si>
  <si>
    <t>2021-2025</t>
  </si>
  <si>
    <t>кап. грант</t>
  </si>
  <si>
    <t>Деппромышленности Югры. Консультант отдела регулирования деятельности в сфере твердых коммунальных отходов управления по обращению с твердыми коммунальными отходами Перец Наталья Владимировна, 8-3467-353404, доб. 3816</t>
  </si>
  <si>
    <t xml:space="preserve">Закирова Виктория Геннадьевна начальник отдела природоохранных программ и мероприятий администрации района, 8-3466-494808 </t>
  </si>
  <si>
    <t>ООО НЭО (ООО Нижневартовское экологическое объединение)</t>
  </si>
  <si>
    <t>86:04:0000023:341</t>
  </si>
  <si>
    <t>УКС Нижневартовского района</t>
  </si>
  <si>
    <t>86:04:0000018</t>
  </si>
  <si>
    <t>60.954716     76.882892</t>
  </si>
  <si>
    <t>62.001713     76.741948</t>
  </si>
  <si>
    <t>60.9482             78.7888</t>
  </si>
  <si>
    <t>2.1</t>
  </si>
  <si>
    <t>2.2</t>
  </si>
  <si>
    <t>Дата звонка</t>
  </si>
  <si>
    <t>2.3</t>
  </si>
  <si>
    <t>должность, ФИО, телефон, электронная почта</t>
  </si>
  <si>
    <t>Представитель Вячеслав 79128364444, 79292955373</t>
  </si>
  <si>
    <t>директор Колисниченко Светлана Ивановна, 89222557169, 89322519007</t>
  </si>
  <si>
    <t xml:space="preserve">директор Каминский Аркадий Кузьмич, 89956788111 </t>
  </si>
  <si>
    <t xml:space="preserve">финансовый директор Соловьева Оксана Владимировна, 89227692338, 89048820354 </t>
  </si>
  <si>
    <t>Консультант отдела регулирования деятельности в сфере твердых коммунальных отходов управления по обращению с твердыми коммунальными отходами Перец Наталья Владимировна, 8-3467-353404, доб. 3816</t>
  </si>
  <si>
    <t>Капитальный ремонт части здания, используемое под предприятие общественного питания</t>
  </si>
  <si>
    <t xml:space="preserve">Проект реализован на 70%, приобретено производственное помещение под цех по производству продукции и переработки дикоросов, укупорщик и морозильная камера. Планируется приобретение вакуумного котла для варки варенья. </t>
  </si>
  <si>
    <t>Проект реализован. Все оборудование смонтировано. Магазин работает</t>
  </si>
  <si>
    <t>Информация</t>
  </si>
  <si>
    <t>экология</t>
  </si>
  <si>
    <t>Гукасян Арарат Марленович, 89125318214, busines111@bN.ru</t>
  </si>
  <si>
    <t xml:space="preserve">Индивидуальный предприниматель, глава крестьянского (фермерского) хозяйства Гаврилюк Владимир Васильевич, ИНН 860306152434, Нижневартовский район, д. Вата.
Тел.: (3466) 56-28-54
reNord.v@mail.ru
</t>
  </si>
  <si>
    <t xml:space="preserve">КФХ "Рыбное изобидие Югры", глава Аплетина Наталья Олеговна, тел. 89028547445 (бух. Ольга Александровна, sspoNflagman@mail.ru)  </t>
  </si>
  <si>
    <t>Строительство резервной сети теплоснабжения</t>
  </si>
  <si>
    <t>Разработка проекта по строительству резервной сети теплоснабжения п.г.т. Излучинск для стижения риска техногенной аварии в отопительный сезон</t>
  </si>
  <si>
    <t>Туризм</t>
  </si>
  <si>
    <t>Удалить перед размещением реестра!</t>
  </si>
  <si>
    <t>глава КФХ Крикун Анатолий Иванович, 89821566105</t>
  </si>
  <si>
    <t>ИП Сарапын Сергей Витальевич, 89825062508</t>
  </si>
  <si>
    <t xml:space="preserve">ООО "Эковата", директор Тюстин Евгений Юрьевич, 89028548330 </t>
  </si>
  <si>
    <t>ноябрь-декабрь</t>
  </si>
  <si>
    <t>Пока в планах, нет конкретики</t>
  </si>
  <si>
    <t xml:space="preserve">ноябрь </t>
  </si>
  <si>
    <t xml:space="preserve">ООО "Гермес", генеральный директор Шагрова Галина Владимировна, 28-39-87, 40-80-08 </t>
  </si>
  <si>
    <t>В далеких планах. Бизнес-идея</t>
  </si>
  <si>
    <t>КОС есть в пгт. Новоаганск. Проект не актуален</t>
  </si>
  <si>
    <t>Глава КФХ Быльев Виктор Сергеевич, 89227828909, kfhyugor@mail.ru</t>
  </si>
  <si>
    <t>ООО "НВ-КАР" , Генеральный директор Карпенко Анатолий Васильевич, 89224222393, krinko@yandex.ru</t>
  </si>
  <si>
    <t>Гришаева Татьяна Владимировна, 89224100329, grihtv05@mail.ru</t>
  </si>
  <si>
    <t>начальник управления поддержки и развития предпринимательства, агропромышленного комплекса и местной промышленности 8(3466) 49-48-26</t>
  </si>
  <si>
    <t xml:space="preserve">начальник управления поддержки и развития предпринимательства, агропромышленного комплекса и местной промышленности администрации района, т. 8(3466) 49-48-26, 49-48-06, 49-47-09 </t>
  </si>
  <si>
    <t>20 жилых домов общей площадью 17,79 тыс. кв.м</t>
  </si>
  <si>
    <t>Не хочет ничего говорить</t>
  </si>
  <si>
    <t xml:space="preserve">средства инвестора, субсидия Нижневартовского района </t>
  </si>
  <si>
    <t>Строительство / места для отдыха (глэмпинг) введены в эксплуатацию в 2020. Запланировано строительство дополнительных мест отдыха, дома дневного пребывания (4 ед.), оборудования детской площадки</t>
  </si>
  <si>
    <t>Строительство Комплексного межмуниципального полигона твердых коммунальных отходов для городов Нижневартовска, Мегиона, поселений Нижневартовского района ХМАО-Югры</t>
  </si>
  <si>
    <t>Строительство административно-бытового корпуса, ХМАО-Югра, Нижневартовский район, станция Савкино (бывшая территория Нижневартовской базы производственно-технического обслуживания и комплектации оборудования (НБ ПТО и КО №1))</t>
  </si>
  <si>
    <t>Эксплуатация. введен 11.07.2023</t>
  </si>
  <si>
    <t xml:space="preserve">Эксплуатация. здание 2 (2 этап)введено в эксплуатацию 20.02.2023;
здание (1 этап) введен в эксплуатацию 14.11.2023 </t>
  </si>
  <si>
    <t>Строительство помещения с торговыми рядами (2 здания):
1 этап (Здание) - 2х этаж здание площадью 737,9 кв.м.,
2 этап (Здание 2) - 2х этажное здание площадью 586,8 кв.м</t>
  </si>
  <si>
    <t>площадь 155,3 м2</t>
  </si>
  <si>
    <t>площадь 135,9 м2</t>
  </si>
  <si>
    <t>площадь 153,8 м2</t>
  </si>
  <si>
    <t>Введен в эксплуатацию 13.11.2023</t>
  </si>
  <si>
    <t>Введен в эксплуатацию 02.11.2023</t>
  </si>
  <si>
    <t>Введен в эксплуатацию 10.11.2023</t>
  </si>
  <si>
    <t>площадь 157,7 м2</t>
  </si>
  <si>
    <t>введен в эксплуатацию в 17.11.2023</t>
  </si>
  <si>
    <t xml:space="preserve">Устройство спортивной площадки по пер. Строителей, д. 2 в пгт. Излучинск
</t>
  </si>
  <si>
    <t>Реконструкция Православной церкви на 100 молящихся в честь священномученика Гермогена епископа Тобольского и всех Новомученников и Исповедников Российских</t>
  </si>
  <si>
    <t>реконструкция церкви
площадью 283,5 кв.м., 2 этажа</t>
  </si>
  <si>
    <t>выдано разрешение на ввод 21.12.2023</t>
  </si>
  <si>
    <t>площадь 592,2 кв.м., 2 этажа, вместимость 48 человек</t>
  </si>
  <si>
    <t>Индивидуальный предприниматель Бурич Татьяна Валерьевна</t>
  </si>
  <si>
    <t>ПСД разработана. СМР будут запланированы после выделения финансирования</t>
  </si>
  <si>
    <t>ПСД разработана</t>
  </si>
  <si>
    <t>площадь 1310,62 м2</t>
  </si>
  <si>
    <t>Строительство Склада-магазина, расположенного на земельном участке с кадастровым номером 86:04:0000018:504 в п.г.т. Излучинск Нижневартовского района</t>
  </si>
  <si>
    <t>выполнение работ по благоустройству
работы завершены</t>
  </si>
  <si>
    <t>Караваев К.А. главный специалист отдела культуры</t>
  </si>
  <si>
    <t>«Раздевалка хоккейного корта ул. Энергетиков, д. 5б пгт. Излучинск»</t>
  </si>
  <si>
    <t>Реконструкция здания для организации проживания</t>
  </si>
  <si>
    <t>Энергетика/Строительство инженерных сооружений</t>
  </si>
  <si>
    <t>ПСД разработана, получено заключение негосуд. экспертизы. Капитальный ремонт выполнен 1 этап</t>
  </si>
  <si>
    <t>Пока планы только</t>
  </si>
  <si>
    <t xml:space="preserve">Строительство цеха по переработки мяса КФХ "Югор" Глава В.С. Быльев   </t>
  </si>
  <si>
    <t>минилиния грануляции комбикорма площадью 144 кв.м.</t>
  </si>
  <si>
    <t xml:space="preserve">Пока в стадии планирования. Требует инициативу района. Будет инициатива - будет проект. По схеме теплоснабжения района. </t>
  </si>
  <si>
    <t>15.01.2024, 24.01.2024</t>
  </si>
  <si>
    <t>ИП Тырин Сергей Петрович, 89224437700</t>
  </si>
  <si>
    <t>Приобретение мини-цеха по переработке рыбы и мяса и приобретение морозильной камеры</t>
  </si>
  <si>
    <t>Очень давно планировали. Сейчас не до этого проекта. Когда будет реализован проект - не знает</t>
  </si>
  <si>
    <t>Обращался к главе чтобы приобрели для него мини-цех по переработке рыбы и мяса и морозилку. Направили ему ответ, что субсидия составит 80% от затрат. Он хотел чтобы полностью ему оплатил район. За свои средства будет что-то минимальное приобретать</t>
  </si>
  <si>
    <t>Глава КФХ "Югор" Быльев Виктор Сергеевич, 89227828909, kfhyugor@mail.ru</t>
  </si>
  <si>
    <t>Выращивание и воспроизводство пресноводных ресурсов. Переработка и консервирование рыбы. Создание цеха по переработке икры и выращивание в УЗВ форели</t>
  </si>
  <si>
    <t>86:04:0000018:6</t>
  </si>
  <si>
    <t xml:space="preserve">бюджет района, бюджет округа  </t>
  </si>
  <si>
    <t>электроэнергетика</t>
  </si>
  <si>
    <t>Модернизация энергоблока №1 Нижневартовская ГРЭС</t>
  </si>
  <si>
    <t xml:space="preserve">бюджет района, бюджет округа, федеральный бюджет </t>
  </si>
  <si>
    <t>ГП "Культурное пространство" фед.бюджет 7035,0, бюджет округа 8598,4</t>
  </si>
  <si>
    <t>МП "Строительство (реконструкция), капитальный и текущий ремонт объектов Нижневартовского района"</t>
  </si>
  <si>
    <t>на ПИРы (Контракт №1/69 от 09.11.2006-24.04.2007)</t>
  </si>
  <si>
    <t xml:space="preserve">Дата звонка/обновления информации </t>
  </si>
  <si>
    <t>бюджет округа, бюджет района</t>
  </si>
  <si>
    <t>МП "Развитие жилищного строительства и жилищно-коммунального комплекса"</t>
  </si>
  <si>
    <t>капительный ремонт объектов образования</t>
  </si>
  <si>
    <t>Благоустройство Набережной по ул. Пионерной в пгт. Излучинск</t>
  </si>
  <si>
    <t>Благоустройство объекта</t>
  </si>
  <si>
    <t>РП "Формирование комфортной городской среды"</t>
  </si>
  <si>
    <t>устройство тратураной плитки, пандусов, брусчатки, безопасных ограждений, спасательных трапов; устройство освещения; озеленение; устройство велопарковок.</t>
  </si>
  <si>
    <t>ИП глава КФХ Крикун Анатолий Иванович, 89821566105</t>
  </si>
  <si>
    <t>06.03.2024 (информация для МКУ Имущество, для решения вопроса о продления аренды)</t>
  </si>
  <si>
    <t>Индивидуальный предприниматель, глава КФХ Крикун Анатолий Иванович, ИНН 260801701900</t>
  </si>
  <si>
    <t>начальник отдела предпринимательства и сельского хозяйства, 8(3466) 49-47-16</t>
  </si>
  <si>
    <t>Пока только планы. В 2024 (вторая половина года) планирует приступить к реализации. По состоянию на 01.12.2023 поголовье сх животных: мелкий рогатый скот (овцы, козы) - 141 голов, лошади - 14 голов.</t>
  </si>
  <si>
    <t>Строительство ливневой канализации здания, расположенного по адресу: ул. Лесная, 36 в д. Вата (МБОУ "Ватинская ОСШ)</t>
  </si>
  <si>
    <t>Отдел организации строительства и реализации программ по капитальному ремонту объектов муниципальной собственности администрации района 8(3466)49-84-50</t>
  </si>
  <si>
    <t>строительтство системы ливневой канализации (сеть поверхносных лотков) с целью минимизации поступления дождевых и талых вод в подвал здания и размыв здания</t>
  </si>
  <si>
    <t>протяженность ливневой канализации 342,55 м.</t>
  </si>
  <si>
    <t>сельский дом культуры со зрительным залом на 150 мест, дискотечным залом, помещениями для ведения кружковой работы. Площадь здания-2 227 м2, количество этажей - 2 этажа. Количество поситителей 116/сут. Площадь зем.участка - 13580,0  кв.м.</t>
  </si>
  <si>
    <t xml:space="preserve">Строительство 2-квартирного жилого дома по ул. Таежная, 1 п. Аган </t>
  </si>
  <si>
    <t>проектирование</t>
  </si>
  <si>
    <t xml:space="preserve">Примечание </t>
  </si>
  <si>
    <t>включен в КАРТУ РАЗВИТИЯ ЮГРЫ</t>
  </si>
  <si>
    <t xml:space="preserve">улучшение материально-технической базы для спортивной подготовки. </t>
  </si>
  <si>
    <t xml:space="preserve">улучшение материально-технической базы для спортивной подготовки, первый спортивный комплекс в поселении  </t>
  </si>
  <si>
    <t xml:space="preserve">Улучшение жилищных условий граждан </t>
  </si>
  <si>
    <t xml:space="preserve">увеличение доступности дошкольного образования для детей от 1,5 до 3 лет </t>
  </si>
  <si>
    <t xml:space="preserve">Повышение качества оказания услуг по водоотведению, обеспечение экологических требований. </t>
  </si>
  <si>
    <t>замена существующих инженерных коммуникаций, обеспечение централизованным водоснабжением и водоотведением.</t>
  </si>
  <si>
    <t xml:space="preserve">улучшение качества предоставляемых услуг, сокращение негативного воздействия на окружающую среду, гарантия санитарно-эпидемиологической безопасности. </t>
  </si>
  <si>
    <t>Примечание</t>
  </si>
  <si>
    <t>организация культурного досуга жителей населенного пункта, создание условий для развития народного художественного творчества</t>
  </si>
  <si>
    <t>Проектирование / Проектирование закончено</t>
  </si>
  <si>
    <t>Канализационные очистные сооружения с инженерными сетями в пгт. Новоаганск (1-й этап)</t>
  </si>
  <si>
    <t>3 квартирный 1 этажный дом из пеноблоков площадью 153,2 кв.м.</t>
  </si>
  <si>
    <t>начальник отдела преджпринимательства и сельского хозяйства 8(3466) 49-48-16</t>
  </si>
  <si>
    <t xml:space="preserve">Строительство /Проект реализован. Выполнены ремонтные работы: монтаж 4-х скатной кровли с проф листа, проведена замена оконных блоков на пластиковые в количестве 27 штук, произведена бетонная отмостка вкруг здания, утепление и обшивка стен проф листом, заливка полов 1400 м2 -бетоном,  монтаж канализационных труб, монтаж электропроводки, монтаж теплоузла отопления, произведено подведение воды, установлен септик канализационный).   </t>
  </si>
  <si>
    <t>отдел инвестиций муниципальных программ и проектной деятельности 8 (3466) 49-87-83</t>
  </si>
  <si>
    <t xml:space="preserve"> Отдел организации строительства и реализации программ по капитальному ремонту объектов муниципальной собственности администрации района</t>
  </si>
  <si>
    <t>Отдел организации строительства и реализации программ по капитальному ремонту объектов муниципальной собственности администрации района</t>
  </si>
  <si>
    <t xml:space="preserve">Благоустройство набережной р. Окуневка пгт. Излучинск </t>
  </si>
  <si>
    <t>Ламкова Жанна Юрьевна, начальник отдела инвестиций, муниципальных программ и проектной деятельности департамента экономики 8 (3466) 49-87-83</t>
  </si>
  <si>
    <t>Строительство здания обслуживающего персонала, расположенного на производственной базе ООО "Торговый дом "ЭКОНО-ТЕХ"</t>
  </si>
  <si>
    <t xml:space="preserve">Строительство склада инертных материалов, расположенного на производственной базе ООО "Торговый дом "ЭКОНО-ТЕХ"
</t>
  </si>
  <si>
    <t xml:space="preserve">обеспечение экологической безопасности, создание условий для утилизации запрещенных к захоронению отходов </t>
  </si>
  <si>
    <t>начальник отдела предпринимательства и сельского хозяйства 8(3466) 49-48-16</t>
  </si>
  <si>
    <t>улучшение материально-технической базы для спортивной подготовки</t>
  </si>
  <si>
    <t>Замена демонтаж и установка горелки жидкотопливных</t>
  </si>
  <si>
    <t>Реконструкция здания учебно-воспитательного назначения с устройством помещений временного проживания (1 этап – перепланировка с входной группой, 2 этап – инженерные сети)</t>
  </si>
  <si>
    <t>Общая площадь здания – 618,7 м2; площадь здания, подлежащая реконструкции – 104,5 м2; этажность - 1 этаж</t>
  </si>
  <si>
    <t>Строительство дороги с. Ларьяк</t>
  </si>
  <si>
    <t>информация только на сайте Карта развития Югры</t>
  </si>
  <si>
    <t xml:space="preserve">обеспечение комфортных условий проживания в отдалённых поселениях. Строительство круглогодичной дороги к селу является жизненно важным проектом для жителей, позволит наладить продовольственное снабжение. </t>
  </si>
  <si>
    <t>Дорожное строительство</t>
  </si>
  <si>
    <t>планирование</t>
  </si>
  <si>
    <t>инициатива команды развития Югры</t>
  </si>
  <si>
    <t xml:space="preserve">Проектирование / </t>
  </si>
  <si>
    <t xml:space="preserve">Проектирование </t>
  </si>
  <si>
    <t>Капитальный ремонт помещения кафе по ул. Энергетиков 3 пгт. Излучинск</t>
  </si>
  <si>
    <t>Строительство магазина продовольственных и промышленных товаров в д.Вата (ул. Лесная,17а)</t>
  </si>
  <si>
    <t>Капитальный ремонт дорог по ул. Лесная, Новая, Береговая в д. Вата</t>
  </si>
  <si>
    <t>повышение комфортности проживания населения, удовлетворение потребностей населения и хозяйствующих субъектов в транспортной инфраструктуре, повышение качества дорожного покрытия автомобильных дорог общего пользования, повышение уровня безопасности в области дорожного движения.</t>
  </si>
  <si>
    <t>капитальный ремонт будет включать в себя выравнивание дорожного полота, отсыпка дорожного полотна щебнем и песком, уплотнение дорожного полотна, покрытие асфальтом</t>
  </si>
  <si>
    <t xml:space="preserve">средства бюджета </t>
  </si>
  <si>
    <t>начальник отдела транспорта и связи</t>
  </si>
  <si>
    <t>планирование / стоимость включает в себя расходы на разработку ПСД</t>
  </si>
  <si>
    <t>г. Нижневартовск</t>
  </si>
  <si>
    <t>Строительство дорог в с. Корлики</t>
  </si>
  <si>
    <t>строительство дорог с твердым покрытием протяженностью 4,3 км</t>
  </si>
  <si>
    <t>обеспечение комфортных условий проживания в отдалённых поселениях</t>
  </si>
  <si>
    <t xml:space="preserve">Капитальный ремонт объекта "МАУ МБ сельская библиотека" по ул. Геологов д.15 в п. Ваховск </t>
  </si>
  <si>
    <t>капительный ремонт объектов культуры</t>
  </si>
  <si>
    <t>Капитальный ремонт загородного стационарного лагеря круглосуточного пребывания детей «Лесная сказка» в пгт. Излучинск</t>
  </si>
  <si>
    <t xml:space="preserve">проведение капитального ремонта объектов образования </t>
  </si>
  <si>
    <t xml:space="preserve">Капитальный ремонт МБОУ "Новоаганская ОСШ №1" в пгт. Новоаганск </t>
  </si>
  <si>
    <t xml:space="preserve">Строительство испытательной (химико-аналитической) лабаратории №1 </t>
  </si>
  <si>
    <t>повышение уровня качества производства, увеличение количествва испытательных работ</t>
  </si>
  <si>
    <t>объект производственного назначения площадью 326,0 кв.м. количество этажей - 2 этажа</t>
  </si>
  <si>
    <t>Нижневартовский район, Северо-Варьеганское месторождение</t>
  </si>
  <si>
    <t>86:04:0000001:232</t>
  </si>
  <si>
    <t>ООО "ННК Северо-Варьеганское"</t>
  </si>
  <si>
    <t>ООО "Автоспецтехнология", ИНН 8603097639</t>
  </si>
  <si>
    <t>Увеличение мощности оборудования и снижения риска его аварийности</t>
  </si>
  <si>
    <t>Модернизация первого энергоблока позволит улучшить показатели его экономической эффективности, продлит ресурс, обеспечит надёжную и безаварийную работу в течение не менее 16 лет. Проект включает в себя работы по замене цилиндров высокого и среднего давления паровой  турбины, а также пароперегреватели котла. С использованием оборудования российского производства. Разработка проекта по инновационной модернизации котельной. Увеличение мощности с 800 мВт до 850 мВт</t>
  </si>
  <si>
    <t>Производство флотов для гидравлического разрыва пласта на полуприцепе</t>
  </si>
  <si>
    <t>Рякке Никита Викторович 89825474424</t>
  </si>
  <si>
    <t>информация с сайта ПО Оценка</t>
  </si>
  <si>
    <t>организация производства флотов ГРП с целью импортозамещения данного оборудования, развитие обслуживающих хозяйств</t>
  </si>
  <si>
    <t>ООО "Эпик 380", ИНН 8603153361</t>
  </si>
  <si>
    <t>производство флотов (вкл. насосные установки, гидратационные установки, установка ввода жидких реагентов, станция контроля и управления). достижение объема выручки свыше 1,8 млн рублей в год</t>
  </si>
  <si>
    <t>планирование /запускающий проект есть, проектной документации - нет</t>
  </si>
  <si>
    <t>86:04:0000018:00053</t>
  </si>
  <si>
    <t>Производство битумной эмульсии</t>
  </si>
  <si>
    <t>Манджеева Ю.С. Заместитель гл.бухгалтера 89125330242</t>
  </si>
  <si>
    <t>Битумная установка</t>
  </si>
  <si>
    <t>Нижневартовский район, Северный промышленный узел, 10 км Самотлорской дороги</t>
  </si>
  <si>
    <t>ООО "Самотлордорстрой", ИНН 8620022009</t>
  </si>
  <si>
    <t xml:space="preserve">Установка для производства битумной эмульсии </t>
  </si>
  <si>
    <t>Комплекс по переработке шин и пластиковых отходов с получением дизельного топлива</t>
  </si>
  <si>
    <t>Якимчик Виталий Эдвардович YAkimchikVE@yugra-ecology.ru</t>
  </si>
  <si>
    <t>Утилизация крупнейшей несанкционированной свалки в Ханты-Мансийском автономном округе-Югре</t>
  </si>
  <si>
    <t>планирование / проектная документация отсутствует</t>
  </si>
  <si>
    <t xml:space="preserve">ООО "КомТрансАвто", ИНН </t>
  </si>
  <si>
    <t>производство дизельного топлива и пеллет из автомобильных шин и пластиковых отходов</t>
  </si>
  <si>
    <t>Капитальный ремонт МБОУ "Ватинская ОСШ" (помещение детского сада) в  д. Вата</t>
  </si>
  <si>
    <t>проведена замена и утепление полов, утепление фасада, замена входных и межкомнатных дверей, сантех работы, ремонт крыльца, электромонтаж и общестроит работы</t>
  </si>
  <si>
    <t xml:space="preserve">проектирование </t>
  </si>
  <si>
    <t>софинансирование</t>
  </si>
  <si>
    <t>Управление архитектуры администрации района (3466) 49-87-33</t>
  </si>
  <si>
    <t>увеличение мощности производства хим реагентов, применяемых для осуществления операций гидравлического разрыва пласта на 6560 тонн готовой продукции, включая гелеобразующие агенты, брейкерные системы</t>
  </si>
  <si>
    <t>Производственный кластер для нефтегазовой отрасли РФ по выпуску  продукции для операций ГРП</t>
  </si>
  <si>
    <t>Глава Степанов Виктор Васильевич, 83466671180,  fNh.ob@mail.ru; specatp@yandex.ru Юрист Брилиант Рашидовна 89324005668</t>
  </si>
  <si>
    <t xml:space="preserve"> Ищут финансирование. Запустили в черновом варианте - ввели в эксплуатацию объект чтобы не потерять землю. В настоящее время приостановлен в виду отсутствия финансовых средств. Собственник планирует продать автокемпинг. Обеспечение специально оборудованным на открытом воздухе местом для отдыха автомобилистов, включающее в себя парковку, СТО и прочее необходимые здания, закончен в черновом варианте и выставлен на продажу. </t>
  </si>
  <si>
    <t xml:space="preserve">Строительство/ Проект реализован на 40%. Введен в эксплуатацию в черновом варианте.
</t>
  </si>
  <si>
    <t>Строительство кормоцеха КФХ "Югор"</t>
  </si>
  <si>
    <t>Туристический проект "Сабун"</t>
  </si>
  <si>
    <t xml:space="preserve">Строительство / Построен фундамент дома для проживания гостей, ведется возведение здания . Приобретена лодка для катания гостей. </t>
  </si>
  <si>
    <t>Субсидия на приобретение 8 голов племенных лошадей. В рамках МП "МСП" по факту понесенных затрат</t>
  </si>
  <si>
    <t xml:space="preserve">Крестьянско (фермерское) хозяйство Гаврилюк Владимир Васильевич, глава КФХ, ИНН 860306152434
</t>
  </si>
  <si>
    <t xml:space="preserve">Расширение действующего крестьянского (фермерского) хозяйства </t>
  </si>
  <si>
    <t xml:space="preserve">Приобретение оборудования для подбора и прессования сена </t>
  </si>
  <si>
    <t xml:space="preserve">сельскохозяйственный пресс-подборщик для подбора и прессования сена </t>
  </si>
  <si>
    <t>будут проведены работы по демонтажу аварийных зданий, наружному освещению территорий, устройство проездов, устройство площадки для спортивных игр, текущий ремонт зданий и инженерных сетей</t>
  </si>
  <si>
    <t>Увеличение производства косметических средств</t>
  </si>
  <si>
    <t>приобретение оборудования - гомогенизатор, дозатор поршневой ручной</t>
  </si>
  <si>
    <t xml:space="preserve">автоматизация, эффективностть и увеличение скорости производства бутилированной воды </t>
  </si>
  <si>
    <t>Модернизация работы  по производству бутилированной воды</t>
  </si>
  <si>
    <t>развитие православной культуры, духовного развития населения</t>
  </si>
  <si>
    <t>2 квартирный 1 этажный дом из пеноблоков площадью 150,0  кв.м.</t>
  </si>
  <si>
    <t>Белова С.С.</t>
  </si>
  <si>
    <t xml:space="preserve">Отдел организации строительства и реализации программ по капитальному ремонту объектов муниципальной собственности администрации района </t>
  </si>
  <si>
    <t xml:space="preserve">Строительство 3-квартирного жилого дома по пер. Школьный в д. Чехломей Нижневартовского района </t>
  </si>
  <si>
    <t>ООО «АвтоСпецТехнология», ИНН 8603097639</t>
  </si>
  <si>
    <t>Корчагина Елена Николаевна, исполняющий обязанности начальника отдела по развитию жилищно-коммунального комплекса и энергетики (3466) 49-86-13</t>
  </si>
  <si>
    <t xml:space="preserve">эксплуатация / </t>
  </si>
  <si>
    <t xml:space="preserve">Строительство артезианской скважины в п. Ваховск
</t>
  </si>
  <si>
    <t>Проектирование / разработка ПСД</t>
  </si>
  <si>
    <t>Строительство 2 квартирного дома в п. Ваховск ул. Зеленая, 7</t>
  </si>
  <si>
    <t>площадь 158,8 м2</t>
  </si>
  <si>
    <t>Строительство 2 квартирного дома в п. Ваховск ул. Зеленая, 15</t>
  </si>
  <si>
    <t>60.952725 78.782091</t>
  </si>
  <si>
    <t>86:04:0000012:1763</t>
  </si>
  <si>
    <t>60.951346 78.782989</t>
  </si>
  <si>
    <t>ООО "Беркут", ИНН 8620021446</t>
  </si>
  <si>
    <t xml:space="preserve">Строительство 3 квартирного дома в п. Зайцева речка ул. Почтовая, 8 </t>
  </si>
  <si>
    <t>площадь 159,6 м2</t>
  </si>
  <si>
    <t>АО Нижневартовская ГРЭС, ИНН 8620018330</t>
  </si>
  <si>
    <t>Жанна Юрьевна звонила финансовому директору Инне Григорьевне Добряковой (АО НВ ГРЭС) - 285358</t>
  </si>
  <si>
    <t>Модернизация энергоблока №2 Нижневартовская ГРЭС</t>
  </si>
  <si>
    <t>Модернизация второго энергоблока позволит улучшить показатели его экономической эффективности, продлит ресурс, обеспечит надёжную и безаварийную работу в течение не менее 16 лет. Проект включает в себя работы по замене цилиндров высокого и среднего давления паровой  турбины, а также пароперегреватели котла. С использованием оборудования российского производства. Разработка проекта по инновационной модернизации котельной. Увеличение мощности с 800 мВт до 850 мВт</t>
  </si>
  <si>
    <t xml:space="preserve">1. Сети канализации — 3,3101м, Сети тепловодоснабжения — 2,625м, сети водоснабжения — 0,627м, сети связи — 3,1715м. В соответствии с проектом на участке разместиться примерно 22,5 тыс. кв.м. жилой площади, 155 участков под индивидуальное жилищное строительство </t>
  </si>
  <si>
    <t>БЮДЖЕТНЫЕ ИНВЕСТИЦИИ</t>
  </si>
  <si>
    <t xml:space="preserve">Капитальный ремонт "ВОК "Импульс" в с. Ларьяк Нижневартовского района  </t>
  </si>
  <si>
    <t xml:space="preserve">модернизация оборудования - приобретение и монтаж дополнительной емкости </t>
  </si>
  <si>
    <t xml:space="preserve">Капитальный ремонт "ВОК "Импульс" в с. Покур Нижневартовского района  </t>
  </si>
  <si>
    <t>Устройство воркаута и детской площадки с травмобезопасным покрытием по ул. Школьной, д.5 в п. Аган</t>
  </si>
  <si>
    <t>увеличение количества благоустроенных общественных территорий и создание привлекательного облика населенных пунктов района</t>
  </si>
  <si>
    <t>Шестакова Олеся В 494779</t>
  </si>
  <si>
    <t xml:space="preserve">Капитальный ремонт МБОУ "Покурская общеобразовательная средняя школа" </t>
  </si>
  <si>
    <t xml:space="preserve">Капитальный ремонт (замена линолеума, светильников, защитных экранов отопительной системы, санузлов, стеклопакетов) в здании дошкольных групп </t>
  </si>
  <si>
    <t>Капитальный ремонт здания МАУ "Межпоселенческий центр национальных промыслов и ремесел" п. Аган Нижневартовского района"</t>
  </si>
  <si>
    <t>Демонтаж и снос здания раздевалки</t>
  </si>
  <si>
    <t xml:space="preserve">модернизация оборудования - приобретение оборудования </t>
  </si>
  <si>
    <t>приобретение оборудования - тестомесильное оборудование (объем 120 л., максимальная загрузка 80 кг.,160 буханок хлеба), роттационная электрическая печь</t>
  </si>
  <si>
    <t>Отдел потребительского рынка и защиты прав потребителей (3466) 49-47-09</t>
  </si>
  <si>
    <t>Модернизация хлебопекарни пекарни в с.Покур</t>
  </si>
  <si>
    <t>капитальный ремонт здания</t>
  </si>
  <si>
    <t>60.946564 76.804139</t>
  </si>
  <si>
    <t>86:04:0000001:128232</t>
  </si>
  <si>
    <r>
      <t xml:space="preserve">Строительство объекта "Культурно-образовательного комплекса в п. Ваховск Нижневартовского района" (физкультурно-спортивный комплекс)
</t>
    </r>
    <r>
      <rPr>
        <sz val="8"/>
        <color rgb="FFFF0000"/>
        <rFont val="Times New Roman"/>
        <family val="1"/>
        <charset val="204"/>
      </rPr>
      <t/>
    </r>
  </si>
  <si>
    <t xml:space="preserve">обеспечение жителей современными объектами физической культуры и спорта </t>
  </si>
  <si>
    <t xml:space="preserve">Строительство объекта "Физкультурно-спортивный комплекс в с. Варьеган" </t>
  </si>
  <si>
    <t>Благоустройство дворовой территории жилого дома №10 по ул. Набережная в пгт. Излучинск "Лесная фантазия"</t>
  </si>
  <si>
    <t>благоустройство дворовой территории по ул. Набережная д.10  в пгт. Излучинск</t>
  </si>
  <si>
    <t>строительство</t>
  </si>
  <si>
    <t>Строительство тира на территории Нижневартовского района</t>
  </si>
  <si>
    <t xml:space="preserve">военное-патриотическое воспитание </t>
  </si>
  <si>
    <t>строительство тира</t>
  </si>
  <si>
    <r>
      <t xml:space="preserve">Строительство объекта "Культурно-образовательного комплекса в п. Ваховск Нижневартовского района" (сельский дом культуры, библиотека, ДШИ)
</t>
    </r>
    <r>
      <rPr>
        <sz val="8"/>
        <color rgb="FFFF0000"/>
        <rFont val="Times New Roman"/>
        <family val="1"/>
        <charset val="204"/>
      </rPr>
      <t/>
    </r>
  </si>
  <si>
    <t>благоустройство дворовой территории, установка детских игровых элементов, МАФ</t>
  </si>
  <si>
    <t>86:04:0000018:7490</t>
  </si>
  <si>
    <t>60.95199 76.89501</t>
  </si>
  <si>
    <t>ООО "Чистая вода" ИНН 8620024380</t>
  </si>
  <si>
    <t>благоустройство дворовой территории по ул. Титова д. 20 с. Ларьяк</t>
  </si>
  <si>
    <t>ООО "СК "ПРАЙД" ИНН 8604046796</t>
  </si>
  <si>
    <t xml:space="preserve">приобретение и установка дополнительной емкости </t>
  </si>
  <si>
    <t>Капитальный ремонт периметрального ограждения, освещение, видеонаблюдение  школы на 784 учащихся</t>
  </si>
  <si>
    <t>ИП Гардашов Сариван Алим Оглы ИНН 862003298389</t>
  </si>
  <si>
    <t>Капитальный ремонт помещения детского сада "Лесная сказка" в пгт. Новоаганск</t>
  </si>
  <si>
    <t>61.946684 76.669215</t>
  </si>
  <si>
    <t>86:04:0000003:29</t>
  </si>
  <si>
    <t>61.944421, 76.671245</t>
  </si>
  <si>
    <t>86:04:0000003:72</t>
  </si>
  <si>
    <t xml:space="preserve">"Родной дворик" в с. Ларьяк Нижневартовского района </t>
  </si>
  <si>
    <t>60.953188, 76.881626</t>
  </si>
  <si>
    <t xml:space="preserve">Капитальный ремонт пешеходной дорожки с благоустройством велодорожки и мест отдыха в пгт. Новоаганск </t>
  </si>
  <si>
    <t xml:space="preserve">В рамках проекта запланированы работы по благоустройству пешеходных тротуаров, велодорожек и мест отдыха. </t>
  </si>
  <si>
    <t xml:space="preserve">Проект состоит из 3 этапов: I этап – капитальный ремонт от ул. 70 лет Октября до ул. Энтузиастов; II этап - капитальный ремонт от ул. Энтузиастов до ул. Таежная, III этап капитальный ремонт от ул. Таежная до ул. Центральная.  Площадь благоустройства территории в условных границах– 0,805 га. Пешеходная дорожка, подлежащая реконструкции, протяженностью ≈1500 м и шириной 3,5 м. При  проектировании  благоустройства  предусмотрены  планировочные мероприятия,  направленные  на  создание  благоприятных  условий  жизнедеятельности  и передвижения маломобильных групп населения. 
</t>
  </si>
  <si>
    <t>ООО "СИБИРЬНВСТРОЙ", ИНН 8603246150 ген.директор Одокиенко Роман Геннадьевич</t>
  </si>
  <si>
    <t>ООО "Специализированное автотранспортное коммунальное обслуживание", ИНН 8620022489</t>
  </si>
  <si>
    <t>Капитальный ремонт объекта МБОУ "Новоаганская общеобразовательная средняя школа имени маршала Советского Союза Г.К. Жукова" в пгт. Новоаганск</t>
  </si>
  <si>
    <t>62.001283, 76.747297</t>
  </si>
  <si>
    <t>86:04:0000002:19</t>
  </si>
  <si>
    <t>ООО "Гарант" ИНН 8620023757</t>
  </si>
  <si>
    <t>61.089073, 75.810058</t>
  </si>
  <si>
    <t>86:04:0000009:253</t>
  </si>
  <si>
    <t>Капитальный ремонт помещения детского сада "Снежинка" в пгт. Новоаганск Нижневартовского района</t>
  </si>
  <si>
    <t>Капитальный ремонт объекта МБОУ "Чехломеевская ОШ" в д. Чехломей Нижневартовского района</t>
  </si>
  <si>
    <t>капитальный ремонт системы водоотведения (канализации)</t>
  </si>
  <si>
    <t>ООО "Еврокор, ИНН 8603250710</t>
  </si>
  <si>
    <t>86:04:0000016:115</t>
  </si>
  <si>
    <t>61.111084, 80.580345</t>
  </si>
  <si>
    <t>61.943198, 76.657366</t>
  </si>
  <si>
    <t xml:space="preserve"> 86:04:0000003:4926</t>
  </si>
  <si>
    <t>протяжённость сетей 5567,9 п.м., мощность 17,5 л/с</t>
  </si>
  <si>
    <t>ООО "Теплоэнергетик" ИНН 5503206550</t>
  </si>
  <si>
    <t xml:space="preserve">модернизация оборудования </t>
  </si>
  <si>
    <t>ремонт резервуара воды</t>
  </si>
  <si>
    <t>Строительство объекта "Инженерные сети участка частной застройки (2 очередь) пгт. Излучинск Нижневартовского района</t>
  </si>
  <si>
    <t>2 квартирный 1 этажный дом из пеноблоков площадью 150  кв.м.</t>
  </si>
  <si>
    <t>3 квартирный 1 этажный дом из пеноблоков площадью 220,5 кв.м.</t>
  </si>
  <si>
    <t>Строительство объекта Пожарный резервуар объемом 75м3 в с.п. Зайцева Речка</t>
  </si>
  <si>
    <t>обеспечение пожарной безопасности поселений района</t>
  </si>
  <si>
    <t>пожарный резервуар объемом 75 м3</t>
  </si>
  <si>
    <t>ООО "Лидер" ИНН 8620023789</t>
  </si>
  <si>
    <t xml:space="preserve">Модернизация ВОК "Импульс" в с.п. Аган Нижневартовского района  </t>
  </si>
  <si>
    <t>МП "Обеспечение экологической безопасности в Нижневартовском районе"</t>
  </si>
  <si>
    <t>создание объекта размещения твердых коммунальных отходов</t>
  </si>
  <si>
    <t>Площадь земельного участка - 15070 м2, масса отходов размещаемых на объекте - 58235,11 м3</t>
  </si>
  <si>
    <t>Управление экологии и природопользования администрации района</t>
  </si>
  <si>
    <t xml:space="preserve">Строительство объекта "«Сети тепловодоснабжения в с.п. Зайцева Речка Нижневартовского района", (подключение строящегося дома по ул. Пролетарская, 12 к сетям ТВС)" </t>
  </si>
  <si>
    <t xml:space="preserve">устройство внутриквартальной распределительной сети теплоснабжения </t>
  </si>
  <si>
    <t>ИП Духович В.С. ИНН 862001348468</t>
  </si>
  <si>
    <t>капитальный ремонт всего здания, общей площадью - 283,13 м2</t>
  </si>
  <si>
    <t>Гуммер Е.Н. (УКС) 614445</t>
  </si>
  <si>
    <t>ПСД разработана (3 кв. 2020 г)</t>
  </si>
  <si>
    <t>ПСД разработана (4 кв. 2020 г)</t>
  </si>
  <si>
    <t xml:space="preserve">Отдел спорта управления культуры и спорта администрации района </t>
  </si>
  <si>
    <t>Сапунов А.А. 243488</t>
  </si>
  <si>
    <t>информация из письма по объектам для согашений с газпромнефть</t>
  </si>
  <si>
    <t>привлечение к занятим физической культурой и спортом всех возрастных категорий населения</t>
  </si>
  <si>
    <t xml:space="preserve">Реконструкция футбольного поля с беговыми дорожками ул. 70 лет Октября 6а в пгт.Новоаганск Нижневартовского района </t>
  </si>
  <si>
    <t>ООО "Трехгорье", директор Краснощеков Илья Андреевич ИНН 8603116151</t>
  </si>
  <si>
    <t>Строительство здания цеха сушки и грануляции ООО "Торговый дом "ЭКОНО-ТЕХ"</t>
  </si>
  <si>
    <t>86:04:0000001:143990</t>
  </si>
  <si>
    <t>Фадеева Анна Владимировна, исполняющий обязанности начальника управления культуры и спорта администрации района (3466) 41-78-08</t>
  </si>
  <si>
    <t>Фадеева Анна Владимировна, исполняющий обязанности начальника управления культуры и спорта (3466) 41-78-08</t>
  </si>
  <si>
    <t>Фадеева Анна Владимировна, исполняющий обязанности начальника управления культуры и спорта администрации района              (3466) 41-78-08</t>
  </si>
  <si>
    <t>Фадеева Анна Владимировна, исполняющий обязанности начальника управления культуры и спорта администрации района             (3466) 41-78-08</t>
  </si>
  <si>
    <t>Бардина Ольга Валентиновна, начальник управления образования и молодежной политики администрации района  (3466) 49-47-02</t>
  </si>
  <si>
    <t xml:space="preserve">Проект состоит из 2 этапов: 1 этап - устройство сквера в районе ул. Геологов, Центральная, обустройство площадки для проведения общепоселковых мероприятий. 2 этап - благоустройство части пешеходной улицы Центральная, замена покрытий расширение существующих прогулочных тротуаров на территории памятника геологам-первопроходцам.  </t>
  </si>
  <si>
    <t>устройство сквера для проведения общепоселковых мероприятий, благоустройство части пешеходной улицы</t>
  </si>
  <si>
    <t>60.975598, 76.899777</t>
  </si>
  <si>
    <t>Строительство храма-часовни в п. Аган Нижневартовского района</t>
  </si>
  <si>
    <t xml:space="preserve">13.02.2020 заключено концессионное соглашение. Этап разработки проектной документации/Проект прошел экологическую экспертизу и государственную экспертизу на проектную документацию по строительству мусоросортировочного комплекса с участком компостирования, положительное заключение государственной экспертизы на подъездную дорогу и положительное заключение экологической экспертизы на полигон. Сейчас проектная документация на этапе государственной строительной экспертизы.  Проектная документация проходит проверку достоверности сметной стоимости. Срок строительства продлен до  2026 года. </t>
  </si>
  <si>
    <t xml:space="preserve"> Внесен в ПО Оценка</t>
  </si>
  <si>
    <t>Площади здания - 263,2 м2, этажность - 1, объект включает в себя здание мастерской, "Изба", "Лабаз". Реализация проекта позволит принять участие в мастер-классах до 10 человек, количество посетителей увеличется до 30 человек</t>
  </si>
  <si>
    <t xml:space="preserve">Реконструкция действующего здания площадью - 804,2 кв.м. в т.ч.: надстройка 2го этажа с устройством кровли здания; переустройство входных групп; перепланировку и ремонт существующих помещений; возможность установки лифта для обеспечения доступа инвалидов. </t>
  </si>
  <si>
    <t>предложения по мероприятиям "по спонсорским"</t>
  </si>
  <si>
    <t>МАУ ДО "Спортивная школа Нижневартовского района", ИНН 8620008290</t>
  </si>
  <si>
    <t>приобретение скамеек (45 штук) для проведения спортивных мероприятий для посетителей; приобретение двухсекционных шкафчиков (40 штук) раздевалки для обучающихся спортсменов, замена витражных стеклопакетов, ремонт входной группы</t>
  </si>
  <si>
    <t>приобретение скамеек (45 штук) 945,5; приобретение двухсекционных шкафчиков (40 штук) 940,0; замена витражных стеклопакетов 1822,0, ремонт полов 14205,7, ремонт входной группы 2980,0</t>
  </si>
  <si>
    <t>Модернизация Дворца спорта "Югра" в п. Излучинск</t>
  </si>
  <si>
    <t>организация безопасного учебно-тренировочного процесса</t>
  </si>
  <si>
    <t>2019-2025</t>
  </si>
  <si>
    <t>Газификация сельских поселений Нижневартовского района (Ваховск, Зайцева речка, Вата, Покур, Большетархово)</t>
  </si>
  <si>
    <t>двухэтажное здание общей площадью 1723,64 м2, состоящее из спортивного зала 40*20, тренажерного зала 32 м2, помещения для пункта проката инвентаря. Пропускная способность объекта - 27 чел/час.</t>
  </si>
  <si>
    <t>Четырехэтажное здание общей площадью 2820,0 кв.м., состоящее из спортивного и тренажерного залов, помещения для пункта проката инвентаря. Пропускная способность объекта - 50 чел/час. Вместимость (количество человек в спортзале - 140 человек)</t>
  </si>
  <si>
    <t xml:space="preserve">471,3 кв.м. запланировано проведение капитального ремонта, частичный снос перегородок, пробивка новых дверных проемов в существующих перегородках, частичный демонтаж инженерных коммуникаций, пробивка новых оконных проемов. Рост количества образовательных мероприятий по ремесленническим технологиям на 30% и составит 170 ед (на 01.01.2024 - 130 ед), увеличить количество участников образовательных мероприятий на 30% и составит 1720 человек (на 01.01.2024 - 1327 человек), подготовить новых мастеров (не менее 10), возродить и сохранить забытые технологии. </t>
  </si>
  <si>
    <t>Строительство 3 этажного комплекса включающего сельский дом культуры, детскую музывальную школу, библиотеку. Площадь здания -2778 м2. Количество поситителей 255/сут.</t>
  </si>
  <si>
    <t xml:space="preserve">Одноэтажное модульное здание площадью 254,4м2, состоящее из: раздевалки на 40 человек, пункта проката инвентаря, комнаты для подготовки лыж, медицинского кабинета, буфета. </t>
  </si>
  <si>
    <t>Газопровод подземного исполнения, ориентировочная протяженность – 8680м. Годовой расход газа лагеря «Лесная Сказка» - 122,4 м3/час. Максимальная нагрузка (часовой расход газа) 283,47 м3</t>
  </si>
  <si>
    <t>Строительство артезианской скважины в д. Вата</t>
  </si>
  <si>
    <t>Строительство артезианских скважин в с. Покур</t>
  </si>
  <si>
    <t>Организация туристических сплавов на обласах по р. Аган</t>
  </si>
  <si>
    <t>Пичугина К.Н.</t>
  </si>
  <si>
    <t>19.09.2024 информация к стратсессии по Инвестпрофилю</t>
  </si>
  <si>
    <t>однодневная программа посещения п.Аган и Центра промыслов и ремесел</t>
  </si>
  <si>
    <t>однодневная программа посещения п.Аган и Центра промыслов и ремесел (программа: экскурсия, организация мастер-класса, фольклорная программа, дегустация национальной кухни, сплав до стойбища и обратно, экскурсия по стойбищу)</t>
  </si>
  <si>
    <t xml:space="preserve">увеличесние туристического потока, создание на территории района нового туристического продукта </t>
  </si>
  <si>
    <t>строительство / срок выполнения работ 12.2024</t>
  </si>
  <si>
    <t>ООО "Капитал-строй", ИНН 8603210108</t>
  </si>
  <si>
    <t xml:space="preserve">Строительство / </t>
  </si>
  <si>
    <t>ИП Лобин Андрей Владимирович , ИНН 451003513284</t>
  </si>
  <si>
    <t xml:space="preserve"> Капитальный ремонт объекта - проведение демонтажных работ, общестроительных работ (устройство перегородок, устройство пандусов, устройство оконных проемов, противопожарных дверей), сантехнических работ (хоз-питьевой водопровод, водоснабжение, канализация), электромонтажных работ, вентиляционных работ.</t>
  </si>
  <si>
    <t>Общая протяженность набережной составляет - 790 метров. Площадь реконструированной территории - 16 тыс.м2. Проект включает строительство пешеходных и велосипедных путей, смотровых площадок, открытого амфитеатра на 150 зрителей, безопасные спуски содного яруса на другой, спасательные трапы, ограждения вдоль реки для детей</t>
  </si>
  <si>
    <t>Эксплуатация /</t>
  </si>
  <si>
    <t xml:space="preserve">Обустройство тротуаров, поставка ограждений, установка скамеек, урн, обустройство велопарковок. </t>
  </si>
  <si>
    <t>капитальный ремонт здания хозяйственного блока под учебные классы</t>
  </si>
  <si>
    <t>создания современного, комфортного общественного пространства для круглогодичного использования жителями</t>
  </si>
  <si>
    <t>Проектирование /Разработана ПСД (03.2020), получено заключение гос.экспертизы</t>
  </si>
  <si>
    <t>Капитальный ремонт "Варьеганский детский сад комбинированного типа "Олененок"</t>
  </si>
  <si>
    <t>Эксплуатация / проведен ремонт кровли</t>
  </si>
  <si>
    <t xml:space="preserve">Проектирование /Разработана ПСД (06.2020), получено заключение гос.экспертизы. </t>
  </si>
  <si>
    <t>Проектирование /Разработана ПСД (11.2022)</t>
  </si>
  <si>
    <t>Капитальный ремонт кровли объекта</t>
  </si>
  <si>
    <t>Капитальный ремонт МБОУ "Новоаганский ДСКВ "Лесная сказка" в пгт. Новоаганск</t>
  </si>
  <si>
    <t xml:space="preserve">Эксплуатация / </t>
  </si>
  <si>
    <t>Проектирование / подготовлена ПСД (10.2023)</t>
  </si>
  <si>
    <t>Капитальный ремонт системы отопления, утепление фасада, замена окон в спортивном зале.</t>
  </si>
  <si>
    <t>Капитальный ремонт МАУ ДО "Спектр" в пгт. Излучинск</t>
  </si>
  <si>
    <t xml:space="preserve">Проектирование / Проектные работы приостановлены. Выполнены инженерные изыскания. </t>
  </si>
  <si>
    <t xml:space="preserve">Проектирование / Проектная документация в стадии разработки. </t>
  </si>
  <si>
    <t>Проектирование / ПСД в стадии разработки</t>
  </si>
  <si>
    <t>проведение капитального ремонта корпуса №3 помещения детского сада - утепление фасадов, установка система теплых полов с покрытием керамической плиткой</t>
  </si>
  <si>
    <t xml:space="preserve">проведение капитального ремонта входной группы детского сада, Капитальный ремонт вентиляции - 869,552. </t>
  </si>
  <si>
    <t>2023-2028</t>
  </si>
  <si>
    <t>05.11.2024 информация от ООО ТД Эконо-Тех</t>
  </si>
  <si>
    <t xml:space="preserve">уточнять лучше у ФРЮ. Сам Осипов не хочет уточнять подробности </t>
  </si>
  <si>
    <t>Строительство 2 квартирного жилого дома по ул. Школьная 14 в с. Варьеган</t>
  </si>
  <si>
    <t>Строительство 2 квартирного жилого дома по ул. Айваседа-Мэру 3, в с. Варьеган</t>
  </si>
  <si>
    <t xml:space="preserve">20.08.2024 предоставлен участок. Разрешение на строительство не выдавалось. Срок строительства 01.12.2024 </t>
  </si>
  <si>
    <t>Строительство 2 квартирного жилого дома по ул. Югорская 2, в с. Варьеган</t>
  </si>
  <si>
    <t>Строительство 3 квартирного жилого дома по ул. Геологов, 9 в пгт. Новоаганск</t>
  </si>
  <si>
    <t>ООО "Строй-СИР", ИНН 8620024510</t>
  </si>
  <si>
    <t>Строительство 3 квартирного жилого дома по ул. Геологов, 10 в пгт. Новоаганск</t>
  </si>
  <si>
    <t>Строительство 3 квартирного жилого дома по ул. Геологов, 11 в пгт. Новоаганск</t>
  </si>
  <si>
    <t>Строительство 3 квартирного жилого дома по ул. Геологов, 12 в пгт. Новоаганск</t>
  </si>
  <si>
    <t>Гладкая Светлана Геннадьевна 28-10-12</t>
  </si>
  <si>
    <t xml:space="preserve">2022-2024 - строительство, 2025-2026 - содержание </t>
  </si>
  <si>
    <t xml:space="preserve">Строительство 2 квартирного дома в п. Зайцева речка ул. Почтовая, 4 </t>
  </si>
  <si>
    <t>площадь 150,0 м2</t>
  </si>
  <si>
    <t>Строительство 2 квартирного дома в п. Зайцева речка ул. Набережная 7</t>
  </si>
  <si>
    <t>Проектирование / разработка проекта, поиск поставщиков</t>
  </si>
  <si>
    <t>Отдел инвестиций и проектной деятельности управления экономики администрации района 8 (3466) 49-87-83</t>
  </si>
  <si>
    <t>Количество РВС - 1 шт. объемом 980 м3</t>
  </si>
  <si>
    <t>Модернизация производства. Обеспечения предприятия запасом битума в период его высокого спроса.</t>
  </si>
  <si>
    <t>Эксплуатация / Выдано разрешение на ввод 14.08.2023.  Здание готово к вводу в эксплуатацию, приобретается необходимое оборудование для функционирования проекта</t>
  </si>
  <si>
    <t>Строительство / Строительно-монтажные работы выполнены, цех готов к эксплуатации. Проводятся процедцуры по получению санитарно-эпидемиологического заключения.</t>
  </si>
  <si>
    <t>2022-2025</t>
  </si>
  <si>
    <t xml:space="preserve">Строительство / Строительно-монтажные работы выполнены на более чем 50%. </t>
  </si>
  <si>
    <t>Строительство / Установлен каркас здания, проводятся строительно-монтажные работы объекта (витраж фасада, кровля и коммуникации). Проект коммуникаций на согласовании. Строительная готовность объекта - 3%.</t>
  </si>
  <si>
    <t xml:space="preserve">Установлен каркас здания, проводятся строительно-монтажные работы объекта (витраж фасада, кровля и коммуникации). Проект коммуникаций на согласовании. Срок действия разрешения на строительство истек 28.08.2023. </t>
  </si>
  <si>
    <t xml:space="preserve">13.11.2024 Пичугина Ксения </t>
  </si>
  <si>
    <t xml:space="preserve">Васильева Марина Николаевна </t>
  </si>
  <si>
    <t>Строительство / Выполнено строительство этапов 1,3,6.  Ведется строительство 2 этапа.</t>
  </si>
  <si>
    <t>Проектирование / Ведутся проектные работы, окончание проектных работ 2 квартал 2025</t>
  </si>
  <si>
    <t>Модернизация производства натуральной косметики "Тайганика"</t>
  </si>
  <si>
    <t>Строительство / проведены работы по благоустройству и замене окон.</t>
  </si>
  <si>
    <t xml:space="preserve"> Проведены строительно-монтажные работы объекта - Одноэтажное здание с мансардой. Договор на благоустройство территории расторгнут. </t>
  </si>
  <si>
    <t>Реализация проекта приостановлена.</t>
  </si>
  <si>
    <t>Нестерова Елена Александровна</t>
  </si>
  <si>
    <t>86:04:0000002:892, 86:04:0000002:925</t>
  </si>
  <si>
    <t>86:04:0000023:1404, 86:04:0000023:1403</t>
  </si>
  <si>
    <t>Капитальный ремонт сетей теплоснабжения в котельной п. Ларьяк Нижневартовского района</t>
  </si>
  <si>
    <t>ООО "Строительно-транспортная компания - 1" , генеральный директор  Байманбетов Булат Нуралиевич, ИНН 8602268112</t>
  </si>
  <si>
    <t>ИП Амерханов Рустам Нурисламович, 
ИНН 862000979799</t>
  </si>
  <si>
    <t>60.95701, 76.89697</t>
  </si>
  <si>
    <t xml:space="preserve">Нестерова Елена Александровна, начальник управления по экономике и финансам администрации Излучинск, 8(3466) 28-13-60 </t>
  </si>
  <si>
    <t>создание салона-магазина Оптика</t>
  </si>
  <si>
    <t>Модернизация салона-магазина Оптика в пгт. Излучинск</t>
  </si>
  <si>
    <t>Создание салона-магазина "Оптика" в пгт. Излучинск</t>
  </si>
  <si>
    <t xml:space="preserve">Расширение спектара услуг оказываемых населению </t>
  </si>
  <si>
    <t>Разработка ПСД запланирована на 4 квартал 2025 года</t>
  </si>
  <si>
    <t xml:space="preserve">31.05.2024 предоставлен участок. Разрешение на строительство не выдавалось. Срок строительства 01.12.2025 </t>
  </si>
  <si>
    <t>УКС</t>
  </si>
  <si>
    <t>2028-2029</t>
  </si>
  <si>
    <t xml:space="preserve">УКС </t>
  </si>
  <si>
    <t>В 2025 (вторая половина года) планирует приступить к реализации</t>
  </si>
  <si>
    <t xml:space="preserve">средства инвестора, бюджет района </t>
  </si>
  <si>
    <t>2016-2026</t>
  </si>
  <si>
    <t xml:space="preserve">Оборудование смонтировано. Получен сертификат соответствия. Ведется наладка оборудованияи подготовка к запуску производства. </t>
  </si>
  <si>
    <t>Благоустройство общественной территории ул. Таежная 5 пгт. Излучинск</t>
  </si>
  <si>
    <t xml:space="preserve">Муниципальное казенное учреждение «Партнер» </t>
  </si>
  <si>
    <t>60.957165, 76.885022</t>
  </si>
  <si>
    <t>Выполнение работ по благоустройству общественной территории по ул. Таежная д. 5 пгт. Излучинск</t>
  </si>
  <si>
    <t>проведение демонтажных работ, озеленение, высадка деревьев и кустарников, монтаж МАФ (скамейки, скалодром, горка, полусфера-лазалка, арт-объекты, освещение</t>
  </si>
  <si>
    <t>ГП Строительство (от 28.12.2024)</t>
  </si>
  <si>
    <t xml:space="preserve">включен в КАРТУ РАЗВИТИЯ ЮГРЫ, Государственная программа ХМАО "Строительство" (мощность 5000 куб.м/сут, срок 2029-2030 (ПИР, СМР), стоимость 634825,0) 
 </t>
  </si>
  <si>
    <t>Модернизация объекта Здание хлебопекарни с магазином по ул.Новая, д.18а в с.Покур Нижневартовского района</t>
  </si>
  <si>
    <t>Муниципальная программа  "Строительство (реконструкция), капитальный и текущий ремонт объектов Нижневартовского района" (2024-217,3, 2025-3282,7)</t>
  </si>
  <si>
    <t>Благоустройство сквера по ул. Энергетиков в пгт. Излучинск</t>
  </si>
  <si>
    <t>Благоустройство общественной территории ул. Школьная 5 пгт. Излучинск</t>
  </si>
  <si>
    <t>Выполнение работ по благоустройству общественной территории по ул. Школьная д. 5 пгт. Излучинск</t>
  </si>
  <si>
    <t>01.2025 
Мальцева (пгт. Новоаганск), предложения для включения в Карту развития Югры</t>
  </si>
  <si>
    <t>Благоустройство парка "Техснаб" пгт. Новоаганск</t>
  </si>
  <si>
    <t>администрация пгт. Новоаганск</t>
  </si>
  <si>
    <t>Администрация городского Поселения Новоаганск, ИНН 8620008290</t>
  </si>
  <si>
    <t>Нижневартовский район, п. Вата</t>
  </si>
  <si>
    <t>Благоустройство детской площадки по ул. Транспортная, 26 в п. Новоаганск</t>
  </si>
  <si>
    <t>увеличение количества благоустроенных общественных территорий для отдыха детей и взрослых - на территории в 600м2 появится детский игровой комплекс, качели, воркаут-зона, лавочки и травмобезопасное покрытие</t>
  </si>
  <si>
    <t>увеличение количества благоустроенных общественных территорий для отдыха детей и взрослых - планируется укладка травмобезопасных беговых дорожек, установка флагштока и информационного стенда, ремонт трибун и ливневой системы, обустройство велопарковки.</t>
  </si>
  <si>
    <t>Ягель как активный компонент в косметических средствах 
(Инновационный проект)</t>
  </si>
  <si>
    <t>информация размещена на сайте Технопарк Высоких технологий ХМАО</t>
  </si>
  <si>
    <t>изучение свойств возможномостей и применения ягеля в качестве компонента в косметических и гигиенических средствах, разработка новых рецептов</t>
  </si>
  <si>
    <t>разработка образовательных программ по обучению професстиям, которые будут наиболее востребованы в будущем</t>
  </si>
  <si>
    <t>Разработка программного обеспечения с применением VR-технологий "ЦМИТы-Югры" 
(Инновационный проект)</t>
  </si>
  <si>
    <t>ООО "Форсайт" ИНН  8620024221</t>
  </si>
  <si>
    <t xml:space="preserve">отдел инвестиций, муниципальных программ и проектной дятельности </t>
  </si>
  <si>
    <t>Технология инкапсуляции и полимерных покрытий 
(Инновационный проект)</t>
  </si>
  <si>
    <t>разработка инновационной оболочки для инкапсуляции гранулированных удобрений для сельского хозяйства, а также для деструкторов (брейкеров) для нефытегазовой промышленности</t>
  </si>
  <si>
    <t>ООО РСП Тех
ИНН  8603225200</t>
  </si>
  <si>
    <t xml:space="preserve">Капитальный ремонт с заменой сетей тепловодоснабжения: "Сети тепловодоснабжения п. Аган" </t>
  </si>
  <si>
    <t>замена сетей  по ул. Новая, дома 5, 6, 7, 8, 9, 10, 12, 13, 14, 18, 19, 21, 23, 27; ул. Советская, дома 27, 31; ул. Рыбников, д. 3</t>
  </si>
  <si>
    <t>Нижневартовский район, сп. Аган</t>
  </si>
  <si>
    <t>ООО "СК "Аган", 
ИНН 8620021453</t>
  </si>
  <si>
    <t>ООО "СИБИРЬНВСТРОЙ", ИНН 8603246150 ген.директор Одокиенко Роман Геннадьевич; 2 этап - ИП Глотов Сергей Анатольевич, ИНН 591807554472</t>
  </si>
  <si>
    <t>ИП Медведева Наталья Александровна ИНН 862003298389</t>
  </si>
  <si>
    <t>капитальный ремонт кровли "блока Г " здания</t>
  </si>
  <si>
    <t>ремонт бассейна в здании детского сада</t>
  </si>
  <si>
    <t>Капитальный ремонт системы теплоснабжения в котельной №2 п. Ваховск</t>
  </si>
  <si>
    <t>ООО "Проминвестэнерго", ИНН 8603246810</t>
  </si>
  <si>
    <t>Обеспечение жителей района качественной системой теплоснабжения</t>
  </si>
  <si>
    <t>Капитальный ремонт системы теплоснабжения в котельной с. Покур Нижневартовского района</t>
  </si>
  <si>
    <t xml:space="preserve">ООО  Торгово-промышленная компания "Вятская теплоэнергетическая компания", 
ИНН 4345531803  </t>
  </si>
  <si>
    <t>Капитальный ремонт системы теплоснабжения в котельной с. Охтеурье Нижневартовского района</t>
  </si>
  <si>
    <t>Замена котла №1 и горелки</t>
  </si>
  <si>
    <t>Капитальный ремонт котла №3, установка частотных преобразователей на электроприводы №1, 2, 3</t>
  </si>
  <si>
    <t>Капитальный ремонт системы теплоснабжения в котельной №3 п. Ваховск</t>
  </si>
  <si>
    <t>Замена котла №3, горелки и дымовой трубы</t>
  </si>
  <si>
    <t>Строительство объекта Вертолётная площадка для транспортного судна типа МИ-8 в д.Соснина Нижневартовского района</t>
  </si>
  <si>
    <t>Нижневартовский район, д. Соснина (гп. Излучинск)</t>
  </si>
  <si>
    <t>строительство вертолетной площадки</t>
  </si>
  <si>
    <t xml:space="preserve">обеспечение транспортной доступности для жителей поселений </t>
  </si>
  <si>
    <t>МП "«Развитие жилищного строительства и жилищно-коммунального комплекса Нижневартовского района»"</t>
  </si>
  <si>
    <t>Строительство объекта "Загородный стационарный лагерь круглосуточного пребывания детей "Лесная сказка", вторая очередь, пгт. Излучинск Нижневартовского района"</t>
  </si>
  <si>
    <t>Капитальный ремонт объекта МБОУ "Чехломеевская ОШ" в д.Чехломей Нижневартовского района</t>
  </si>
  <si>
    <t>Капитальный ремонт по замене участка магистральной тепловой сети от тепловой камеры УТ 9-8 до тепловой камеры УТ9-8Б в пгт.Излучинск</t>
  </si>
  <si>
    <t>62.001245, 76.747001</t>
  </si>
  <si>
    <t>86:04:0000002:405</t>
  </si>
  <si>
    <t>Капитальный ремонт здания школы на 150 учащихся с интернатом на 30 мест в с. Варьеган по ул. Центральная д.23 (МБОУ "Варьеганская ОСШ")</t>
  </si>
  <si>
    <t>Капитальный ремонт проездов на территории здания детского сада на 50 мест в с. Варьеган по ул. Центральная, 17 (МБДОУ "Варьеганский детский сад комбинированного вида "Олененок")</t>
  </si>
  <si>
    <t xml:space="preserve">проведение капитального ремонта проездов на территории здания </t>
  </si>
  <si>
    <t>Капитальный ремонт здания школы на 150 учащихся с общежитием на 28 мест в с. Охтеурье по ул. Летная, 2а (МБОУ "Охтеурская общеобразовательная средняя школа")</t>
  </si>
  <si>
    <t xml:space="preserve">Капитальный ремонт здания учебного центра в пгт.Излучинск по пер.Строителей, д.5 (МБОУ «Излучинская ОНШ») </t>
  </si>
  <si>
    <t>Капитальный ремонт бассейна в здании детского сада-ясли «Сказка»в пгт.Излучинск по ул.Школьная, д.1</t>
  </si>
  <si>
    <t>МП «Строительство (реконструкция), капитальный и текущий ремонт объектов Нижневартовского района» (2025 - 746,5)</t>
  </si>
  <si>
    <t xml:space="preserve">Строительство блочно-модульного здания овощехранилища на территории детского сада на 50 меств с.Варьеган по ул.Центральная, д.17 («Детский сад «Олененок») </t>
  </si>
  <si>
    <t>61.941461, 76.654743</t>
  </si>
  <si>
    <t>86:04:0000003:1087</t>
  </si>
  <si>
    <t>2 жилых помещения, общей площадью 150 кв.м.</t>
  </si>
  <si>
    <t>3 жилых помещения, общей площадью 168,7 кв.м.</t>
  </si>
  <si>
    <t>Строительство 2-квартирного жилого дома по ул. Таежная, 7 п. Аган</t>
  </si>
  <si>
    <t>Строительство 2-квартирного жилого дома по ул. Пролетарская, 9 п. Зайцева Речка</t>
  </si>
  <si>
    <t>площадь 1370,4 м2</t>
  </si>
  <si>
    <t>площадь 1148,9 м2</t>
  </si>
  <si>
    <t>Оснащение объекта МБОУ "Новоаганская общеобразовательная средняя школа имени маршала Советского Союза Г.К. Жукова" в пгт. Новоаганск</t>
  </si>
  <si>
    <t>Реконструкции под гостиницу части здания интерната "МБОУ "Корликовская ОСШ" в с.Корлики Нижневартовского района"</t>
  </si>
  <si>
    <t>Проектирование /</t>
  </si>
  <si>
    <t>Благоустройство и обустройство плоскостных спортивных сооружений, развивающих площадок на территории  здания школы на 150 учащихся с интернатом на 30 мест в с. Варьеган по ул. Центральная д.23 (МБОУ "Варьеганская ОСШ")</t>
  </si>
  <si>
    <t>61.948043, 76.668982</t>
  </si>
  <si>
    <t>86:04:0000003:5052</t>
  </si>
  <si>
    <t>Муниципальная программа  "Строительство (реконструкция), капитальный и текущий ремонт объектов Нижневартовского района" (на 2025 - 4256,4 проектирование)</t>
  </si>
  <si>
    <t xml:space="preserve">включен в КАРТУ РАЗВИТИЯ ЮГРЫ, Государственная программа ХМАО "Строительство" (мощность 100 куб.м/сут, срок 2029-2030 (ПИР, СМР), стоимость 56364,0) 
</t>
  </si>
  <si>
    <t>в МП «Развитие жилищного строительства и жилищно-коммунального комплекса Нижневартовского района» нет объекта</t>
  </si>
  <si>
    <t xml:space="preserve">включен в КАРТУ РАЗВИТИЯ ЮГРЫ, Государственная программа ХМАО "Строительство" (мощность 353 м, срок 2029-2030 (ПИР, СМР), стоимость 40000,0) 
</t>
  </si>
  <si>
    <t>включен в КАРТУ РАЗВИТИЯ ЮГРЫ (к 2030 году)</t>
  </si>
  <si>
    <t>ПСД отсутствует. в МП «Строительство (реконструкция), капитальный и текущий ремонт объектов НВ района» нет объекта</t>
  </si>
  <si>
    <t xml:space="preserve">ПСД отсутствует. в МП «Строительство (реконструкция), капитальный и текущий ремонт объектов НВ района» нет объекта. 
</t>
  </si>
  <si>
    <t>ПСД отсутствует</t>
  </si>
  <si>
    <t xml:space="preserve">ПСД отсутствует. </t>
  </si>
  <si>
    <t>Капитальный ремонт "Мастерская национальных промыслов и ремесел "Верьтэ кат" в селе Корлики Нижневартовского района"</t>
  </si>
  <si>
    <t>Капитальный ремонт здания Физкультурно-оздоровительного комплекса на 250 зрителей с бассейном на 50 мест, расположенного по адресу: пгт. Новоаганск, ул.70 лет Октября, д. 25 (МАУ ДО НСШ "Олимп")</t>
  </si>
  <si>
    <t>Муниципальная программа  "Строительство (реконструкция), капитальный и текущий ремонт объектов Нижневартовского района" (на 2025 - 633,0 проектирование)</t>
  </si>
  <si>
    <t>проведение капитального ремонта объектов физической культуры</t>
  </si>
  <si>
    <t>капитальный ремонт кровли здания</t>
  </si>
  <si>
    <t>включен в КАРТУ РАЗВИТИЯ ЮГРЫ (к 2030 году), Муниципальная программа «Развитие жилищного строительства и жилищно-коммунального комплекса Нижневартовского района»  (Прил.17 Адресн. перечень)</t>
  </si>
  <si>
    <t>Благоустройство Сквер в сп. Покур Нижневартовского района</t>
  </si>
  <si>
    <t>Благоустройство дворовой территории по ул. Мирюгина д. 13 с. Ларьяк</t>
  </si>
  <si>
    <t>Муниципальная программа «Развитие жилищного строительства и жилищно-коммунального комплекса Нижневартовского района» (Прил.17 Адресн. перечень)</t>
  </si>
  <si>
    <t>включен в Адресный перечень дворовых и общественных территорий поселений Нижневартовского района на период 2024−2026 годов (на 2026 год)</t>
  </si>
  <si>
    <t>Обустройство дворовых территорий</t>
  </si>
  <si>
    <t>Обустройство тротуаров, установка ограждений, установка скамеек, урн</t>
  </si>
  <si>
    <t>Благоустройство дворовой территории по ул. Летная д. 18 с. Охтеурье</t>
  </si>
  <si>
    <t>Благоустройство дворовой территории по ул. Летная д. 22 с. Охтеурье</t>
  </si>
  <si>
    <t>Благоустройство дворовой территории по ул. Агапова д. 12-14 п. Ваховск</t>
  </si>
  <si>
    <t>Благоустройство дворовой территории по ул. Таежная д. 8-10 п. Ваховск</t>
  </si>
  <si>
    <t>Благоустройство детской площадки по ул. 70 лет Октября д. 5 п. Новоаганск</t>
  </si>
  <si>
    <t>Детская игровая площадка по ул. Кедровой, д. Чехломей</t>
  </si>
  <si>
    <t>Обустройство общественной территории</t>
  </si>
  <si>
    <t>Устройство детской игровой площадки</t>
  </si>
  <si>
    <t>Установка уличного ограждения по ул. Мирюгина, Осипенко, Красный Луч, Кербунова, Куликовой, Кооперативной, Набережной в с. Ларьяк</t>
  </si>
  <si>
    <t>Обустройство пешеходных дорожек по ул. Гагарина в с. Ларьяк</t>
  </si>
  <si>
    <t>Устройство уличного ограждения по ул. Кедровой, Набережной, Чумина в д. Чехломей</t>
  </si>
  <si>
    <t>Благоустройство набережной в с. Ларьяк</t>
  </si>
  <si>
    <t>Капитальный ремонт детских площадок в с. Корлики, ул. Дружбы, д. 14, в д. Чехломей, ул. Кедровая</t>
  </si>
  <si>
    <t>Установка уличного ограждения</t>
  </si>
  <si>
    <t>Обустройство пешеходных дорожек</t>
  </si>
  <si>
    <t>Устройство площади</t>
  </si>
  <si>
    <t>Благоустройство набережной</t>
  </si>
  <si>
    <t>устройство детской площадки</t>
  </si>
  <si>
    <t xml:space="preserve">Яровикова Елена Анатольевна
ведущий инженер ОРТПиР
(3466) 28-52-13
</t>
  </si>
  <si>
    <t>не отвечает</t>
  </si>
  <si>
    <t xml:space="preserve">выполнено проектирование. Изготовлено и поставлено оборудование для котллоагрегата. Паровая турбина в процессе изготовления, по информации представленной АО "Силовые машины" для НВ ГРЭС, срок поставки паровой турбины для энергоблока №2 - 15.02.2026. 
В течении 2025 года запланировано проводение комиссионных приемок оборудования турбины на производственных площадях АО «Силовые машины», выполнение контрольных точек по изготовлению турбины.
</t>
  </si>
  <si>
    <t>Благоустройство дворовой территории по ул. Титова д. 18а с. Ларьяк</t>
  </si>
  <si>
    <t xml:space="preserve">Обустройство тротуаров, установка ограждений, установка скамеек, урн, обустройство велопарковок. </t>
  </si>
  <si>
    <t>ООО "Спецтехнология", ИНН 8611008294</t>
  </si>
  <si>
    <t xml:space="preserve">Рекультивация полигона твердых бытовых отходов в п. Ваховск Нижневартовского района </t>
  </si>
  <si>
    <t xml:space="preserve">Рекультивация полигона твердых бытовых отходов в п. Новоаганск Нижневартовского района </t>
  </si>
  <si>
    <t xml:space="preserve">Транспортная инфраструктура </t>
  </si>
  <si>
    <t>Капитальный ремонт кровли над помещениями спортзалов и мастерских (1 этап) и ремонт кровли здания (2 этап)</t>
  </si>
  <si>
    <t>капитальный ремонт сетей электроснабжения, водоснабжения, водоотведения, отопления, узел учета тепловой энергии, ОПС, вентиляция. Замена лестниц, перепланировка санузла под МГН, пандус на МГН.</t>
  </si>
  <si>
    <t>Благоустройство и обустройство плоскостных спортивных сооружений, развивающих площадок на территории  здания школы на 530 мест расположенного по адресу пгт. Новоаганск ул. Лесная, д 12а (МБОУ "Новоаганская ОСШ имени маршала Слветского Союза Г.К. Жукова)</t>
  </si>
  <si>
    <t>86:04:0000001:6370</t>
  </si>
  <si>
    <t>Благоустройство общественной территории со спортивной площадкой по ул. Победы в с. Корлики</t>
  </si>
  <si>
    <t>Администрация с.п. Ларьяк</t>
  </si>
  <si>
    <t>проведение работ по благоустройству общественного простарнства</t>
  </si>
  <si>
    <t>ИП Абдулина К.Л.</t>
  </si>
  <si>
    <t>благоустройство территории с организацией спортивной площадки</t>
  </si>
  <si>
    <t>Проект в сфере туризма предполагает места для проживания, изучение быта коренных народов, мастер-класс по приготовлению филе, плаванье на обласе, древние бытовые предметы, сбор дикоросов. Есть проект строительства объекта.</t>
  </si>
  <si>
    <t>ООО «Теплоэнергия», ИНН 8603113369</t>
  </si>
  <si>
    <t>ООО ТП «ВТЭК», ИНН 4345531803</t>
  </si>
  <si>
    <t xml:space="preserve">Выполнение работ по капитальному ремонту по замене участка магистральной тепловой сети </t>
  </si>
  <si>
    <t>ООО "Гарант", ИНН 8620023757</t>
  </si>
  <si>
    <t xml:space="preserve">Благоустройство многофункциональной спортивной игровой площадки по ул. Гагарина, 2 в п. Зайцева Речка </t>
  </si>
  <si>
    <t>Благоустройство спортивной площадки</t>
  </si>
  <si>
    <t>Строительство артезианской скважины в с. Ларьяк</t>
  </si>
  <si>
    <t>МП «Чистая вода в Нижневартовском районе» (2025 - 650,0 проектирование)</t>
  </si>
  <si>
    <t>Строительство артезианской скважины в с. Корлики</t>
  </si>
  <si>
    <t>Строительство / Проводятся строительно-монтажные работы, срок исполнения контракта продлен на 2025 год. Срыв сроков работ, в связи с задержкой доставки оборудования.</t>
  </si>
  <si>
    <t>до 01.06.2025 был включен в КАРТУ РАЗВИТИЯ ЮГРЫ, ИСКЛЮЧИЛИ</t>
  </si>
  <si>
    <t xml:space="preserve">письмо Эпик: не рассматривает проект </t>
  </si>
  <si>
    <t>отдел инвестиций и проектной деятельности управления экономики администрации района 8 (3466) 49-87-83</t>
  </si>
  <si>
    <t xml:space="preserve">Капитальный ремонт системы водоснабжения "ВОК "Импульс" в п.Аган Нижневартовского района  </t>
  </si>
  <si>
    <t>Нижневартовский район с.п. Аган</t>
  </si>
  <si>
    <t>МП «Чистая вода в Нижневартовском районе» (2025 - )</t>
  </si>
  <si>
    <t xml:space="preserve">МП «Развитие жилищного строительства и жилищно-коммунального комплекса Нижневартовского района» (2024 - 7206,5 тыс.руб, 2025 - 55 тыс. рублей (на кадастровые работы)
</t>
  </si>
  <si>
    <t xml:space="preserve">МП «Развитие жилищного строительства и жилищно-коммунального комплекса Нижневартовского района» (2025 -  тыс.руб)
</t>
  </si>
  <si>
    <t xml:space="preserve">МК №18-ТО/23 от 20.11.2023 на проведение Проектных работ (3500,0 тыс.рублей) расторгнут в одностороннем порядке (Решение об одностороннем отказе № ЕДЮ2302 от 23.02.2025 со стороны ООО Демер). Выполнен 1 этап - изыскания. Ведется претензионная работа. </t>
  </si>
  <si>
    <t>ООО "Строй-Сир", ИНН 8620024510</t>
  </si>
  <si>
    <t>ООО "Тюменская строительная компания", ИНН 7202214946</t>
  </si>
  <si>
    <t>Строительство арочного склада в пгт. Излучинск</t>
  </si>
  <si>
    <t>эффективное решение для хранения и обработки товаров и сырья, имущества</t>
  </si>
  <si>
    <t>арочный склад</t>
  </si>
  <si>
    <t>86:04:0000018:11595</t>
  </si>
  <si>
    <t>ИП Виршке Андрей Евгеньевич, ИНН 860323480890</t>
  </si>
  <si>
    <t>60.919749, 76.862258</t>
  </si>
  <si>
    <t>Капитальный ремонт артезианской скважины и системы водоснабжения в д. Вампугол</t>
  </si>
  <si>
    <t>Нижневартовский район, п .Зайцева Речка (д. Вампугол)</t>
  </si>
  <si>
    <t>60.89594, 76.862255</t>
  </si>
  <si>
    <t>отдел предпринимательства и сельского хозяйства , 8(3466) 49-47-16</t>
  </si>
  <si>
    <t>08.07.2025</t>
  </si>
  <si>
    <t>разрешение на строительство до 06.09.2025</t>
  </si>
  <si>
    <t xml:space="preserve">строительство / Ведутся строительно-монтажные работы. </t>
  </si>
  <si>
    <t>ремонт системы теплоснабжения в котельной №2 (ремонт дымовой трубы)</t>
  </si>
  <si>
    <t xml:space="preserve">капитальный ремонт здания </t>
  </si>
  <si>
    <t>Лесное хозяйство, сельское хозяйство</t>
  </si>
  <si>
    <t>проект приостановлен</t>
  </si>
  <si>
    <t xml:space="preserve">Пичугина Ксения </t>
  </si>
  <si>
    <t>Строительство / здание введено в эксплуатацию - произведена реконструкция первого этажа</t>
  </si>
  <si>
    <t>2018-2024</t>
  </si>
  <si>
    <t>обеспечение населения горюче-смазочными материалами</t>
  </si>
  <si>
    <t>Строительство РВС-1000</t>
  </si>
  <si>
    <t>Приобретение необходимого оборудования</t>
  </si>
  <si>
    <t>разрешение на строительство до 15.11.2026</t>
  </si>
  <si>
    <t xml:space="preserve"> Эксплуатация / </t>
  </si>
  <si>
    <t>в 2016-2017 году введено 2 дома 4-х квартирных и 2 дома 8-ми квартирных дома (2,6 тыс. кв. м) м, в 2018 году введено 3 одноквартирных дома (1234,8 кв. м), в 2019 году введены 2 дома 8-ми квартирных и 5 одноквартирных дома (4940,2 кв. м), в 2021 году введен 1 дом  4-х квартирный, в 2022 году введено 2 дома 8-квартирных и 1 дом 4-х квартирный (6 334 кв. м), в 2024 году ведется строительство 6-ти (1200 кв.м.)и 8-ми кв.дома (1764 кв.м.) (возведены под кровлю). Готовность объекта - 65%. Плановая дата ввода - 2026 год</t>
  </si>
  <si>
    <t>проект включает в себя строительство 4 объектов которые указаны ниже (здание обслуживающего персонала, склад инертных материалов, административно-бытовой комплекс, цех сушки и грануляции)</t>
  </si>
  <si>
    <t>управление архитектуры</t>
  </si>
  <si>
    <t>Реконструкция закрытого склада под Цех подготовки реологических добавок</t>
  </si>
  <si>
    <t>разрешение на строительство от 15.05.2025 до 15.11.2026</t>
  </si>
  <si>
    <t>реализация продлена на 2026 год</t>
  </si>
  <si>
    <t xml:space="preserve">Фефилов Владимир Юрьевич, директор ООО «Славянское подворье», тел. + 904 870 00 33
spectehnv@ya.ru
</t>
  </si>
  <si>
    <t>ООО "Еврокор", ИНН 8603250710</t>
  </si>
  <si>
    <t>отдел инвестиций, муниципальных программ и проектной деятельности департамента экономики 
8 (3466) 49-87-83</t>
  </si>
  <si>
    <t>Отдел организации строительства и реализации программ по капитальному ремонту объектов муниципальной собственности администрации района 
8 (3466) 49-84-50</t>
  </si>
  <si>
    <t>61.939376, 76.653673</t>
  </si>
  <si>
    <t>86:04:0000003:883</t>
  </si>
  <si>
    <t>Отдел организации строительства и реализации программ по капитальному ремонту объектов муниципальной собственности администрации района 
 8 (3466) 49-84-50</t>
  </si>
  <si>
    <t>61.939903, 76.653551</t>
  </si>
  <si>
    <t>86:04:0000003:5947</t>
  </si>
  <si>
    <t>61.939696, 76.653341</t>
  </si>
  <si>
    <t>61.940186, 76.653648</t>
  </si>
  <si>
    <t>61.638905, 75.089737</t>
  </si>
  <si>
    <t>86:04:0000004:260</t>
  </si>
  <si>
    <t>60.64477, 76.65541</t>
  </si>
  <si>
    <t>отдел инвестиций, муниципальных программ и проектной деятельности департамента экономики администрации района 8 (3466) 49-87-84</t>
  </si>
  <si>
    <t>управление культуры и спорта (3466) 41-78-08</t>
  </si>
  <si>
    <t>управление культуры и спорта 
8 (3466) 41-78-08</t>
  </si>
  <si>
    <t>60.976798, 76.944701</t>
  </si>
  <si>
    <t>60.91936, 76.513801</t>
  </si>
  <si>
    <t>Фонд развития Югры</t>
  </si>
  <si>
    <t>60.948772, 76.883355</t>
  </si>
  <si>
    <t>отдел предпринимательства и сельского хозяйства 8(3466) 49-48-16</t>
  </si>
  <si>
    <t>62.372298, 77.454323</t>
  </si>
  <si>
    <t>отдел по развитию жилищно-коммунального комплекса и энергетики 
8 (3466) 49-86-13</t>
  </si>
  <si>
    <t>86:04:0000018:8107</t>
  </si>
  <si>
    <t>61.102270, 80.262837</t>
  </si>
  <si>
    <t>86:04:0000015:793</t>
  </si>
  <si>
    <t>61.639612, 75.086677</t>
  </si>
  <si>
    <t>86:04:0000004:258, 86:04:0000004:214, 86:04:0000004:673, 86:04:0000004:211, 86:04:0000004:217, 86:04:0000004:208, 86:04:0000004:192, 86:04:0000004:204, 86:04:0000004:255, 86:04:0000004:257</t>
  </si>
  <si>
    <t>60.953251, 76.894214</t>
  </si>
  <si>
    <t>86:04:0000018:1209</t>
  </si>
  <si>
    <t>управление образования и молодежной политики администрации района (3466) 49-47-02</t>
  </si>
  <si>
    <t>61.089112, 75.808507</t>
  </si>
  <si>
    <t>86:04:0000009:51</t>
  </si>
  <si>
    <t>60.951505, 78.778446</t>
  </si>
  <si>
    <t>86:04:0000012:962</t>
  </si>
  <si>
    <t>61.000280, 75.479779</t>
  </si>
  <si>
    <t>86:04:0000008:356</t>
  </si>
  <si>
    <t>60.976541, 78.991297</t>
  </si>
  <si>
    <t>86:04:0000013:397</t>
  </si>
  <si>
    <t>60.957029, 76.897165</t>
  </si>
  <si>
    <t>86:04:0000018:8445</t>
  </si>
  <si>
    <t>61.110996, 80.581012</t>
  </si>
  <si>
    <t>86:04:0000016:14</t>
  </si>
  <si>
    <t>61.534865, 82.411678</t>
  </si>
  <si>
    <t>86:04:0000000:6453</t>
  </si>
  <si>
    <t>86:04:0000019:55</t>
  </si>
  <si>
    <t xml:space="preserve"> </t>
  </si>
  <si>
    <t xml:space="preserve">Капитальный ремонт с заменой сетей тепловодоснабжения: "Сети тепловодоснабжения с.Ларьяк Нижневартовского района" </t>
  </si>
  <si>
    <t>замена сетей  по ул. Октябрьская д.13-ул. Мирюгина; ул. Октябрьская д.9-ул. Гагарина д.10;ул. Кербунова д.28-ул. Титова д.18,20, 27, 29</t>
  </si>
  <si>
    <t>Нижневартовский район, сп. Ларьяк</t>
  </si>
  <si>
    <t xml:space="preserve">Эксплуатация / Произведена закупка оборудования для 5 цехов (мясной, молочный, по глубокой переработке дикоросов, рыбный и сертифицированный убойный цех). Цех по переработке рыбной продукции и сертифицированный убойный цех введены в эксплуатацию. Молочный цех, цех по переработке дикоросов - все работы выполнены. Мясной цех – проводены работы по пуско-наладки оборудовани. Цеха готовы для эксплуатации (необходимы работники и объемы для производства). Отчитываются в округ о реализации проекта до 2028 года. </t>
  </si>
  <si>
    <t>Хабибуллин М.М.</t>
  </si>
  <si>
    <t xml:space="preserve"> Продлен договор аренды земельного участка. Для регистрации племенного хозяйства необходимо ежегодно (в течении 3 лет) подтверждать прирост молодняка, направлением документов в НИИ Коневодства.  Орниентировочный срок регистрации статуса "Племенной Репродуктор" - апрель 2026 года. На данный момент построены 3 конюшни, в планах строительство блока для с/х техники. Закуплено маточное поголовье племенных лошадей - 31 головы. </t>
  </si>
  <si>
    <t>строительство 2 этажного комплекса площадью - 6050 м2, на земельном участке S=19054м2, включающего 4 легкоатлетические дорожки дистанцией 200 м по кругу,спортивно-игровую площадку с паркетным покрытием 44х26м2, сектором для толкания ядра, тренажерный зал, зал для фитнеса и аэробики,  трибуны, помещение охраны, тех.помещения. Пропускная способность 400 чел/сутки.</t>
  </si>
  <si>
    <t>Отдел инвестиций, муниципальных программ и проектной деятельности департамента экономики 8 (3466) 49-87-83</t>
  </si>
  <si>
    <t>60.949280, 76.883965</t>
  </si>
  <si>
    <t>Трехэтажное здание (в том числе техническое подполье под зданием) общей площадью 2177,85 кв.м. В здании размещены культурный центр и автостанция. Культурный центр включает в себя: конференц-зал на 86 мест, танцевальный зал на 10 выступающих и 65 зрителей, репетиционный танцевальный зал на 10 человек, студия хорового пения на 12 человек, гардероб. Количество посетителей центра – 159 человек, обслуживающий персонал – 14 человек. Помещение автовокзала включает зал ожидания на 15 мест площадью 37,4 кв. м (посетители автостанции – 15 чел., сотрудники – 2 чел.). Мощность (вместительность) объекта – 190 человек.</t>
  </si>
  <si>
    <t>Благоустройство территории спортивной площадки по ул. Лесной, 36 в д. Вата</t>
  </si>
  <si>
    <t>информация Горичевой на совещании при Колокольцевой 11.09.2025</t>
  </si>
  <si>
    <t xml:space="preserve">Устройство тематического въездного знака в п. Ваховск Нижневартовского района </t>
  </si>
  <si>
    <t xml:space="preserve">Устройство тематического въездного знака в п. Покур Нижневартовского района </t>
  </si>
  <si>
    <t xml:space="preserve">Сквер им. Пащенко в пгт. Излучинск Нижневартовского района </t>
  </si>
  <si>
    <t xml:space="preserve">Управление образования администрации района </t>
  </si>
  <si>
    <t>Капитальный ремонт внутриквартальных сетей тепловодоснабжения ул. Таежная, 4 в пгт. Новоаганск</t>
  </si>
  <si>
    <t>улучшение качества предоставляемых услуг</t>
  </si>
  <si>
    <t>Капитальный ремонт внутриквартальных сетей тепловодоснабжения от ул. Школьная, д. 12 до ул. Школьная, д. 20 в с. Варьеган</t>
  </si>
  <si>
    <t>мощность объекта - 1492,2</t>
  </si>
  <si>
    <t>2 жилых помещения, площадью 57,2 и 65,5 м2</t>
  </si>
  <si>
    <t>2 жилых помещения, площадью 74,5 и 74,5 м2</t>
  </si>
  <si>
    <t>Строительство / ввелен в эксплуатацию</t>
  </si>
  <si>
    <t>Строительство /</t>
  </si>
  <si>
    <t>выдано разрешение на строительтсво 18.07.2025, до 20.07.2026</t>
  </si>
  <si>
    <t>86:04:0000002:933</t>
  </si>
  <si>
    <t>Реконстррукция склада метанола на КС-3 "Аганская"</t>
  </si>
  <si>
    <t>разрешение на строительство</t>
  </si>
  <si>
    <t>19.09.2025</t>
  </si>
  <si>
    <t>выдано разрешение на строительство 25.08.2025 (до 25.03.2026)</t>
  </si>
  <si>
    <t>модернизация производства</t>
  </si>
  <si>
    <t>Резервуарный парк (резервуар для метанола V=50 м3): количество резервуаров 4 шт. (расходный – 3шт., аварийный – 1 шт.).
Насосная.
Площадка для автоцистерны с островком совмещенного налива.
Дренажная емкость метанола V=16 м3.
Дренажная емкость дождевых стоков V=50 м3.
Рампа азотная: общее количество устанавливаемых баллонов 20 шт.
Свеча: высота от уровня земли 30 м.
Прожекторная мачта МПУ 24: высота 24 м, 1 шт.
Молниеотвод МЛУ-32: высота 32 м, 3 шт.
Пристрой СВП (служебно-вспомогательные помещения) (существующий).</t>
  </si>
  <si>
    <t>ООО "Газпромтрансгаз Сургут"</t>
  </si>
  <si>
    <t>Нижневартовский район, Нивагадальское месторождение</t>
  </si>
  <si>
    <t>86:04:0000001:14699;
86:04:0000001:14740</t>
  </si>
  <si>
    <t>61.496718, 74.924117</t>
  </si>
  <si>
    <t>Склад НПХ (склад нефтепромысловой химии)</t>
  </si>
  <si>
    <t>выдано разрешение на строительство 25.08.2025 (до 25.09.2026)</t>
  </si>
  <si>
    <t>увеличение мощностей действующего производства</t>
  </si>
  <si>
    <t>Строительство блочно-модульной котельной с инженерными коммуникациями ООО "Эконо-Тех" (2 этап строительства)</t>
  </si>
  <si>
    <t>86:04:0000001:143990, 86:04:0000001:143990</t>
  </si>
  <si>
    <t xml:space="preserve">написали ответ что нет проектов реализуемых на территории района </t>
  </si>
  <si>
    <t>Транспортная инфраструктура</t>
  </si>
  <si>
    <t>заключен контракт с ООО "АТЭМСС", срок выполнения работ по контракту 01.06.2026-15.08.2026</t>
  </si>
  <si>
    <t>ООО "АТЭМСС", ИНН 8620019775</t>
  </si>
  <si>
    <t>ГП Строительство</t>
  </si>
  <si>
    <t>Площадь здания - 3523,0 м2, пропускная способность - 325 человек.
Утепление фасада и капитальный ремонт системы отопления здания</t>
  </si>
  <si>
    <t>создание комфортных и благоприятных условий осуществления образовательного процесса, обеспечение комплексной безопасности обучающихся</t>
  </si>
  <si>
    <t>управление образования и молодежной политики администрации района  (3466) 49-47-02</t>
  </si>
  <si>
    <t>выполнение образовательных программ по физической культуре, основам безопасности и защиты Родины, подготовку к участию в спортивных соревнованиях, а также проведение спортивных и массовых мероприятий</t>
  </si>
  <si>
    <t xml:space="preserve">одноэтажное здание, ориентировочная площадь - 4904 м2.
строительство блочно-модульного здания овощехранилища </t>
  </si>
  <si>
    <t xml:space="preserve">соблюдению условий хранения продуктов, что позволит продолжить качественное организацию питания воспитанников. </t>
  </si>
  <si>
    <t>МП «Строительство (реконструкция), капитальный и текущий ремонт объектов Нижневартовского района» (2025 - 198 тыс. рублей, 2026 - 792,0)</t>
  </si>
  <si>
    <t>обеспечить круглогодичное функционирование лагеря, увеличение количества детей (в том числе из социально-неблагополучных семей), охваченных организованным загородным отдыхом до 100 человек в смену</t>
  </si>
  <si>
    <t>площадь здания 2782,9 м2., этажность - 2 этажа.
ремонт кровли и фасада здания</t>
  </si>
  <si>
    <t>улучшение качества предоставляемых услуг населению, создание комфортных условий для посетителей , уменьшение теплопотерь на объекте.</t>
  </si>
  <si>
    <t>площадь здания 2782,9 м2., этажность – 2 этажа.
капитальный ремонт кровли и фасада здания</t>
  </si>
  <si>
    <t>улучшение качества предоставляемых услуг населению, создание комфортных условий для посетителей Дворца культуры «Геолог»</t>
  </si>
  <si>
    <t>одноэтажное здание общей площадью 1910 м2, включает в себя детскую школу искусств на 50 детей, библиотеку с центром общественного доступа, универсальный концертный зал рассчитанный на 150 посадочных мест, а также парковка на 39 парковочных мест, в том числе 3 предназначенных для маломобильных групп населения</t>
  </si>
  <si>
    <t>Имеющееся задание культурно-досугового центра в п. Ваховск построено более 50 лет назад, которое имеет износ 100%. Здание детской школы искусств - деревянное, приспособленное, без надлежащего фундамента, общей площадью 358 м.кв., не отвечает современным требования СанПиН.  Организация культурного досуга жителей, создание условий для развития народного художественного творчества</t>
  </si>
  <si>
    <t>привлечение молодёжи к занятиям физической культурой и спортом, а также создание условий для качественной подготовки спортсменов к окружным и всероссийским соревнованиям по национальным видам спорта, также создаст возможность организации соревнований по национальным видам спорта регионального и окружного уровня</t>
  </si>
  <si>
    <t>обеспечение антитеррористической безопасности, общественного порядка и общественной безопасности объектов спорта</t>
  </si>
  <si>
    <t>Длина ограждения – 517,65 м</t>
  </si>
  <si>
    <t>двухэтажное здание. Площадь, подлежащая капитальному ремонту – 359,3 м2, (в том числе планируется проведение работ по ремонту электрокотельной)</t>
  </si>
  <si>
    <t>создание безопасных условий пребывания людей на объекте, эксплуатации здания</t>
  </si>
  <si>
    <t xml:space="preserve">Проект улучшит качество предоставляемых услуг населению, которое приведет к увеличению численности населения, систематически занимающихся в клубных формированиях, увеличению количества посещений культурно-досуговых мероприятий, сохранит показатели пользования услугами библиотеки и дополнительного образования, а также позволит маломобильным группам населения посещать учреждения культуры. </t>
  </si>
  <si>
    <t>Мощность: общая площадь здания – 2147,3 м2., этажность – 2 этажа.
ремонт устройства системы дымоудаления.</t>
  </si>
  <si>
    <t>создание безопасных условий на объекте культуры, соответствующих требованиям пожарной безопасности</t>
  </si>
  <si>
    <t>Капитальный ремонт нежилого помещения административного здания этнографического парка-музея по ул. Айваседа Мэру, д.20, с. Варьеган Нижневартовского района</t>
  </si>
  <si>
    <t>улучшение качества предоставляемых услуг населению, увеличение количества посетителей на 5%, создание комфортных условия для посетителей этнографического парка-музея.</t>
  </si>
  <si>
    <t>Общая площадь объекта – 4,9 Га.
зона для активного отдыха (детская площадка, спортивные площадки, пункт проката спортивного инвентаря, общественный туалет, паркова для посетителей сквера), зона для проведения массовых мероприятий (площадь для мероприятий с устройсом стационарных зрительных мест в виде амфитеатра,  сцена стационарная), площадка для установки арт-объекта (в виде надписи «ИЗЛУЧИНСК»), центральная аллея</t>
  </si>
  <si>
    <t>Строительство инженерных сетей квартала 01:05:02 в пгт. Излучинск</t>
  </si>
  <si>
    <t>площадь территории - 20,1 Га</t>
  </si>
  <si>
    <t xml:space="preserve">Стоимость проектирования – 14 996,94 тыс. рублей.
В настоящее время проводятся работы по подготовке проекта планировки территории, проекта межевания территории гп. Излучинск, срок выполнения работ до 31.10.2025.
После утверждения проекта планировки территории пгт. Излучинск будет подготовлена аукционная документация и техническое задание для заключения контракта на проектирование инженерных сетей квартала 01:05:02 в пгт. Излучинск (КРТ).
</t>
  </si>
  <si>
    <t>2026-2028</t>
  </si>
  <si>
    <t>Проектные работы (МК №06-ТО/21 от 29.03.2021-07.04.2023) приостановлены в связи с необходимостью перевода земель из категории «Лесопарковая зона». В настоящее время проводятся работы по переводу лесов из категории защитности «лесопарковые зоны, зеленые зоны» в категорию лесов, где возможно размещение газопровода. (Изменение границ земель могласовано с Департаментом недропользования и природных ресурсов ХМАО-Югры, ведется работа с потенциальным подрядчиком ФГБУ «Рослесинфорг» (Г. Новосибирск) по разработке проекта перевода земель согласно согласованной оси газопровода, ориентировочная стоимость работ составит 5 млн. рублей.
 Уточнение стоимости по результатам экспертизы.</t>
  </si>
  <si>
    <t>При вводе в эксплуатацию газопровода будут газифицированы загородный оздоровительный детский лагерь «Лесная сказка», а также 14 садоводческих, огороднических, дачных некоммерческих товариществ, 7 баз отдыха и производственных баз, что приведет к снижению тарифов на отопление, снизит выброс вредных веществ в атмосферу, и позитивно повлияет на жизнь и здоровье людей.</t>
  </si>
  <si>
    <t>Строительство второй артезианской скважины повысит уровень водоснабжения, обеспечив резервный источник воды. Это увеличит общую доступность воды и обеспечит бесперебойное водоснабжение в селе Корлики.</t>
  </si>
  <si>
    <t>Строительство объекта позволит создать условия для обеспечения качественной коммунальной услугой по водоотведению жителей села (592 человека), снижение расходов на транспортировку ЖБО из с. Корлики на КОС в с. Ларьяк. Мощность производительности установки в полном объеме обеспечит потребность жителей села.</t>
  </si>
  <si>
    <t>Резервуар для резервного топлива (нефти) объемом 2х250 м³ по улице Киевская, строение 16 на территории котельной села Покур, с наземным расположением</t>
  </si>
  <si>
    <t>МП «Строительство (реконструкция), капитальный и текущий ремонт объектов Нижневартовского района» (2025 - 10451,33)</t>
  </si>
  <si>
    <t>качественная организация учебного процесса, питание обучающихся, участие во внеурочной деятельности с учетом современных требований</t>
  </si>
  <si>
    <t xml:space="preserve">заключен контракт № 08-ТО/25 от 30.04.2025 с ООО "НордСтройПроект" на сумму 966,037 тыс. рублей на выполнение проектных работ  (срок исполнения контракта 24.02.2026)
</t>
  </si>
  <si>
    <t>Заключен контракт № 04-ТО/25 от 28.04.2025 с ООО "ИнженерПроектГрупп" на 698,0 тыс. рублей на выполнение проектных работ. Срок исполнения контракта 17.12.2025.</t>
  </si>
  <si>
    <t>Устройство периметрального ограждения вокруг хоккейного корта и футбольного поля с беговыми дорожками «Крытый хоккейный корт по ул.70 лет Октября, строение 29» в пгт. Новоаганск</t>
  </si>
  <si>
    <t>строительство артезианской скважины</t>
  </si>
  <si>
    <r>
      <t xml:space="preserve">1, 3, 6 этапы завершены. ПД и ИИ от 25.04.2019, 13.08.2019. Строительство 2, 4, 5, 7 этапов будет после выделения финансирования. В рамках 2 этапа в 2024 году заключен МК 16.04.2024 с ООО "ТСМ" (корректировка, сети тепловодоснабжения) на сумму 11000,0 тыс. рублей. Работы выполнены в полном объме. 
В адрес ХМАО направлены письма (Депстрой - 30.05.2022 №01-15-3134/2, 14.03.2023, Ислаеву - 30.03.2023 №01-15-1635/3, 09.11.2022 </t>
    </r>
    <r>
      <rPr>
        <i/>
        <sz val="10"/>
        <rFont val="Times New Roman"/>
        <family val="1"/>
        <charset val="204"/>
      </rPr>
      <t>№01-15-6230/2</t>
    </r>
    <r>
      <rPr>
        <sz val="10"/>
        <rFont val="Times New Roman"/>
        <family val="1"/>
        <charset val="204"/>
      </rPr>
      <t xml:space="preserve">) о включении в Госпрограмму Развитие жилищного строительства. Стоимость строительства на уровне цен 1 кв 2019 года (№18/08/19Д от 13.08.2019).
Необходимо решить вопрос администрации Излучинска по земельным участкам. </t>
    </r>
  </si>
  <si>
    <t>86:04:0000023:1434, 86:04:0000023:1435</t>
  </si>
  <si>
    <t xml:space="preserve">заключен МК №634 от 24.11.2025 с ООО "ЭКО-ПРОДУКТ" на сумму 8 491,0 тыс. рублей. Срок выполнения работ: 20.05.2026-31.07.2026 </t>
  </si>
  <si>
    <t>Обустройство общественных территорий поселения</t>
  </si>
  <si>
    <t>благоустройство территоиии, поставка и монтаж игрового оборудования для детской площадки, МАФ</t>
  </si>
  <si>
    <t>ООО "ЭКО-ПРОДУКТ",
ИНН 6154166920</t>
  </si>
  <si>
    <r>
      <rPr>
        <u/>
        <sz val="10"/>
        <rFont val="Times New Roman"/>
        <family val="1"/>
        <charset val="204"/>
      </rPr>
      <t xml:space="preserve">работы выполнены в полном объеме. </t>
    </r>
    <r>
      <rPr>
        <sz val="10"/>
        <rFont val="Times New Roman"/>
        <family val="1"/>
        <charset val="204"/>
      </rPr>
      <t>В 2022 году (1 этап) выполнены демонтажные работы и инженерная подготовка территории. В 2023 году (2 этап) установлены спасательные трапы, освещение на верхнем ярусе, частичное озеленение, установлены ограждения, проведены работы по укладке тротуарной плитки, устройству велодорожек и пандусов. Проводены работы по обустройству амфитеатра, смотровых площадок, уложен искусственный газона на каскадной части набережной.</t>
    </r>
  </si>
  <si>
    <t>выдано разрешение на строительство 04.09.2025 (до 19.02.2026)</t>
  </si>
  <si>
    <t>информацию предоставляет Пичугина Ксения 
директор Краснощеков Илья Андреевич, тел. 89222522324</t>
  </si>
  <si>
    <t>Проектирование / согласование технической документации с Департаментом культуры ХМАО</t>
  </si>
  <si>
    <t>планируется реализация 2026 году</t>
  </si>
  <si>
    <t>включен в КАРТУ РАЗВИТИЯ ЮГРЫ (к 2030 году)
НАПИСАЛИ НА УДАЛЕНИЕ ОБЪЕКТА С КАРТЫ РАЗВИТИЯ ЮГРЫ</t>
  </si>
  <si>
    <t>2021-2026</t>
  </si>
  <si>
    <t>Закирова Виктория Геннадьевна</t>
  </si>
  <si>
    <t xml:space="preserve">Благоустройство детской площадки по ул. Леспромхозная д. 2 п. Зайцева речка </t>
  </si>
  <si>
    <t>Обустройство детской площадки по ул. Новая, д 4, 6, 8 в д. Вата</t>
  </si>
  <si>
    <t>Капитальный ремонт здания школы на 325 учащихся (Лит.А) в п.Ваховск по ул.Таёжная, д.6 (МБОУ «Ваховская ОСШ») (утепление фасада и капитальный ремонт систем отопления)</t>
  </si>
  <si>
    <t>Капитальный ремонт кровли (площадь кровли 2070,0м2), системы вентиляции и отопления</t>
  </si>
  <si>
    <t>установка элементов полосы препятствия для проведения занятий; установка плаца; обустройство круговой беговой дорожки для ГТО; установка детского игрового комплекса; установка модульной раздевалки площадью 10м2</t>
  </si>
  <si>
    <r>
      <t xml:space="preserve">МК № 01-ТО/25 от 03.04.2025 по разработке проектно-сметной документации исполнен. Представлена сметная документация. 
</t>
    </r>
    <r>
      <rPr>
        <b/>
        <sz val="10"/>
        <rFont val="Times New Roman"/>
        <family val="1"/>
        <charset val="204"/>
      </rPr>
      <t>Заключен муниципальный контракт № 59-СДО от 13.10.2025</t>
    </r>
    <r>
      <rPr>
        <sz val="10"/>
        <rFont val="Times New Roman"/>
        <family val="1"/>
        <charset val="204"/>
      </rPr>
      <t xml:space="preserve"> с ООО "Капитал-Строй" на выполнение работ (срок выполнения работ 01.05.2026-15.10.2026, срок исполнения контракта 08.12.2026)</t>
    </r>
  </si>
  <si>
    <t>Переустройство детской площадки, спортивного стадиона (волейбол, баскетбол), ямы для прыжков, площажки для гимнастики, спортивные площадки для 1-4, 5-11 классов, футбольное поле с покрытием (искусственная трава), полоса припятствий</t>
  </si>
  <si>
    <t>Заключен контракт № 07-ТО/25 от 28.04.2025 на сумму 990,0 тыс.рублей на проектно-изыскательские работы (28.04.2025), срок выполнения работ по контракту 17.06.2026</t>
  </si>
  <si>
    <t xml:space="preserve">Гостиница на 60 мест (Общая площадь здания – 2234,0 м2, 2 этажа), спортивно-оздоровительный комплекс (Общая площадь здания - 3473,0 м2, 2 этажа), плоскостные сооружения (баскетбольная площадка, волейбольные площадки, площадка для минифутбола, полоса припятствий, площадка для пейнтбола), проходная (Общая площадь здания - 15,0 м2, 1 этаж), котельная на 2,4 МВт (Общая площадь здания - 112 м2, 1 этаж), инженерно-технические объекты (КТП 630 кВа, ДЭС 500 кВа, ДЭС 100 кВа), объекты энергетического хозяйства, наружные инженерные сети.
Реализация проекта позволит обеспечить круглогодичное функционирование лагеря, увеличение количества детей охваченных организованным отдыхом. Единовременное размещение детей составит 564 человека ежегодно (7 смен по 60 мест, 4 по 36 мест). </t>
  </si>
  <si>
    <t>Капитальный ремонт Центра детского творчества в пгт.Новоаганск по ул.70 лет Октября, д.24 (МАОДО Новоаганская ДШИ) (ремонт кровли и фасада здания)</t>
  </si>
  <si>
    <t>Заключен контракт № 10-ТО/25 от 05.05.2025 на сумму 975,3 тысю рублей с ООО "НордСтройПроект" на выполнение проектных работ  (срок исполнения контракта 18.06.2026)</t>
  </si>
  <si>
    <t>Капитальный ремонт здания Дома культуры в пгт. Новоаганск ул. Центральная, 13 а (РМАУ "Дворец культуры "Геолог") (капитальный ремонт кровли и фасада здания)</t>
  </si>
  <si>
    <t>заключен контракт № 09-ТО/25 от 30.04.2025 на сумму 2888,0 тыс. рублей с ООО "ИТЦ "ВТ-Проект" на выполнение проектных работ. Срок исполнения 18.06.2026</t>
  </si>
  <si>
    <t>Управление культуры и спорта администрации района (3466) 41-78-08</t>
  </si>
  <si>
    <t>Заключен МК №03-ТО/24 от 22.07.2024 на сумму 920,0 тыс. рублей на проведение проектных работ. Ориентировочный срок получения заключения гос.экспертизы - 27.06.2025 - 28.11.2026</t>
  </si>
  <si>
    <t xml:space="preserve">Строительство /  </t>
  </si>
  <si>
    <t>Капитальный ремонт здания РМАУ МКДК "Арлекино по ул. Набережная 13б, в пгт. Излучинск Нижневартовского района"</t>
  </si>
  <si>
    <t>Заключен МК №21-ТО от 28.11.2025 на сумму 9615,2 тыс. рублей с ООО Дорпроектинжиниринг (Срок исполнения контракта 16.12.2026)</t>
  </si>
  <si>
    <t>ООО «ТрансСтройМонтаж»,
ИНН 8620015403</t>
  </si>
  <si>
    <t>Заключен муниципальный контракт № 56-СДО от 06.10.2025 с ООО "Строительно-транспортная компания №1" на сумму 47 000,0 тыс. рублей на выполнение работ по капитальному ремонту кровли, системы вентиляции и отопления (срок выполнения работ 02.02.2026-15.08.2026, срок исполнения контракта 06.10.2026)</t>
  </si>
  <si>
    <t>ИП Каримов Гуфрон Сатторович, ИНН 860905278274</t>
  </si>
  <si>
    <t xml:space="preserve">Заключен контракт № 38-СДО от 07.07.2025 с ИП Духович В.С., срок исполнения контракта  21.11.2025.
Работы выполнены, оплата планируется в ближайшее время </t>
  </si>
  <si>
    <t>Заостровных ЛВ</t>
  </si>
  <si>
    <t xml:space="preserve">Капитальный ремонт административного здания, расположенного по адресу ул.Гагарина, д.2 в с.п. Зайцева Речка </t>
  </si>
  <si>
    <t>Капитальный ремонт общественного здания (здание почты)</t>
  </si>
  <si>
    <t xml:space="preserve">ИП Захаров А.А.,
ИНН 862000013885 </t>
  </si>
  <si>
    <t>Разрешение на строительство 18.07.2026</t>
  </si>
  <si>
    <t>Выдано разрешение на строительство от 23.12.2024, срок действия до 29.03.2026</t>
  </si>
  <si>
    <t>Заключен контракт 09.06.2025 с ИП Абдулина К.Л. 
Срок выполнения работ по контракту 31.08.2025. Контракт исполнен с нарушениями (не правильная укладка травмобезопасного покрытия, расстановка тренажоров). Ведутся судебные разбирательства. Финансирование перенесено на 2026 год.</t>
  </si>
  <si>
    <t>приобретение самоходного электрического штабелера, полуавтомат выдувной</t>
  </si>
  <si>
    <t>заключен контракт №530 с ООО "АТЭМСС". Срок исполнения работ по контракту 01.06.2026-15.08.2026</t>
  </si>
  <si>
    <t>заключен контракт с ООО "АТЭМСС". Срок исполнения работ по контракту 01.06.2026-15.08.2026</t>
  </si>
  <si>
    <t>Капитальный ремонт внутриквартальных сетей водоотведения ул. Энтузиастов, д. 6 до ул. Энтузиастов, д.7 в пгт. Новоаганск</t>
  </si>
  <si>
    <t>Капитальный ремонт внутриквартальных сетей тепловодоснабжения ул. ГП-77 в пгт. Новоаганск</t>
  </si>
  <si>
    <t>Модернизация водоочистного комплекса в с. Покур</t>
  </si>
  <si>
    <t>для обеспечения жителей качественной питьевой водой</t>
  </si>
  <si>
    <t>Модернизация водоочистного комплекса в п. Аган</t>
  </si>
  <si>
    <t>мероприятие запланировано на 2026</t>
  </si>
  <si>
    <t xml:space="preserve">приобретение, транспортировка, установка и пуско-наладка оборудования (локальной станции очистки воды) </t>
  </si>
  <si>
    <t>Модернизация водоочистного комплекса в с. Корлики</t>
  </si>
  <si>
    <t>Модернизация водоочистного комплекса в с. Ларьяк</t>
  </si>
  <si>
    <t>Модернизация водоочистного комплекса в с. Ваховск</t>
  </si>
  <si>
    <t>Модернизация водоочистного комплекса в с. Охтерье</t>
  </si>
  <si>
    <t>Модернизация водоочистного комплекса в с. Вампугол</t>
  </si>
  <si>
    <t>срок разработки СМР - 06.09.2019-09.03.2020. Стоимость СМР пересчитана в ценах 2025 года</t>
  </si>
  <si>
    <t xml:space="preserve">ПСД разработана в 2020 году. Положительное заключение достоверности определения сметной стоимости от 11.03.2021. 
включен в Адресный перечень дворовых и общественных территорий поселений Нижневартовского района на период 2024−2026 годов (на 2026 год)
Проект рассматривался для включения в Карта развития Югры 2.0 на муниципальном форуме (озвучено предложение о его поэтапной реализации через инициативное бюджетирование), выдвинут на рассмотрение на региональный этап. </t>
  </si>
  <si>
    <t>Муниципальная программа  "Строительство (реконструкция), капитальный и текущий ремонт объектов Нижневартовского района" (на 2025 - 184, 2026 - 736,0)</t>
  </si>
  <si>
    <t>МП "Строительство"</t>
  </si>
  <si>
    <t>МП «Строительство (реконструкция), капитальный и текущий ремонт объектов Нижневартовского района» (2028 - 29451,4)</t>
  </si>
  <si>
    <t>62.001156, 76.738143</t>
  </si>
  <si>
    <t>86:04:0000002:163</t>
  </si>
  <si>
    <t>МП «Строительство (реконструкция), капитальный и текущий ремонт объектов Нижневартовского района» (2025 -195,1, 2026 - 780,2)</t>
  </si>
  <si>
    <t>МП «Строительство (реконструкция), капитальный и текущий ремонт объектов Нижневартовского района» (2025 - 577,6, 2026 - 2310,4)</t>
  </si>
  <si>
    <t>МП «Строительство (реконструкция), капитальный и текущий ремонт объектов Нижневартовского района» (2026 - 1100,0)</t>
  </si>
  <si>
    <t>заключен муниципальный контракт № 06-ТО/25 от 28.04.2025 с "ЮграИнвестПроект" на сумму 1100,0 тыс. рублей на выполнение проектных работ, срок исполнения контракта 18.12.2025. 
31.10.2025 изменения в контракт деньги перенесены на 2026 год</t>
  </si>
  <si>
    <t>МП «Строительство (реконструкция), капитальный и текущий ремонт объектов Нижневартовского района» (2025 - 119,4, 2026 - 477,6)</t>
  </si>
  <si>
    <t>Муниципальная программа «Развитие жилищного строительства и жилищно-коммунального комплекса Нижневартовского района» (2026 - 14996,9 на проектирование)</t>
  </si>
  <si>
    <t xml:space="preserve">Муниципальная программа «Развитие жилищного строительства и жилищно-коммунального комплекса Нижневартовского района» (2026 год - 1554,7 тыс. руб. проектирование)
</t>
  </si>
  <si>
    <t>Муниципальная программа «Развитие жилищного строительства и жилищно-коммунального комплекса Нижневартовского района» (2026 - 6091,8)</t>
  </si>
  <si>
    <t>включен в КАРТУ РАЗВИТИЯ ЮГРЫ (к 2030 году), 
Государственная программа ХМАО "Строительство" (мощность 200 мест, срок 2029-2030 (ПИР, СМР), стоимость 958415,5)</t>
  </si>
  <si>
    <t xml:space="preserve">Государственная программа ХМАО "Строительство" (мощность 44 куб.м/сут, срок 2021-2024 (ПИР) 2025 (СМР), стоимость 72725,6) 
Муниципальная программа «Развитие жилищного строительства и жилищно-коммунального комплекса Нижневартовского района» (2026 - 73861,6) 
Стоимость объекта - 73861,6, округ - 59089,28, район - 14772,32
</t>
  </si>
  <si>
    <t xml:space="preserve"> Муниципальная программа  "Строительство (реконструкция), капитальный и текущий ремонт объектов Нижневартовского района" (на 2025 - 3689,2)
Включен в План инфраструктурных проектов 106-п</t>
  </si>
  <si>
    <t>Проектная документация разработана (06.09.2019-09.03.2020),
Положительное заключение гос.экспертизы достоверности сметной стоимости (№86-1-0060-20 от 12.03.2020)
СМР будут запланированы после выделения финансирования. 
Направлены письма о выделении средств: Карову от 22.03.2024 №01-15-1936/4, Ислаеву от 15.03.2023 №01-15-1324/3, Ислаеву от 09.11.2022 №01-15-6226/2.
 Информация внесена в ПО Оценка 05.04.2024 (Васильева М.Н.). Не включили в госпрограмму Строительство т к кап ремонт объектов транспортной инфраструктуры не предусматривается. 
23-30.01.2026 Рассматривается вопрос о включении объекта в Карту развития Югры 2.0 (предложение департамента экономики, МКУ УКС) – необходимо реализовывать так как приходят обращения граждан по затоплению)</t>
  </si>
  <si>
    <t xml:space="preserve">ПСД разработана (09.09.2019-13.04.2020).
Положительное заключение гос.экспертизы ПД и ИИ (№86-1-1-3-069312-2021 от 23.11.2021)
Положительное заключение гос.экспертизы достоверности сметной стоимости (№86-1-1-2-041913-2022 от 28.06.2022)
 СМР будут запланированы после выделения финансирования. Стоимость строительства в ценах 4 кв. 2021 года.
Проектная документация старая, требует обновления (может быть ее списать? Его необходимо реализовывать через инвестора-застройщика. Забыть про этот проект - вопрос УКС)
</t>
  </si>
  <si>
    <t xml:space="preserve"> Получено положительное заключение негос.экспертизы достоверности определения сметной стоимости №86-2-1-2-074728-2025 от 10.12.2025
Заключен контракт №18-ТО/25 от 25.06.2025 с ООО «ЮграИнвестПроект» на сумму 597,5 тыс. рублей по проекту бурания скважины. Срок исполнения контракта 10.11.2025 (Срок выполнения работ по контракту 29.08.2025, работы выполняются с нарушением сроков календарного плана графика, ориентировочный срок выполнения работ конец 31.10.2025).
Реализация мероприятия запланирована после исполнения контракта по разработке проекта. </t>
  </si>
  <si>
    <t>Получено положительное заключение негос.экспертизы достоверности определения сметной стоимости №86-2-1-2-074730-2025 от 10.12.2025.
Заключен контракт №18-ТО/25 от 25.06.2025 с ООО «ЮграИнвестПроект» на сумму 597,5 тыс. рублей, срок исполнения контракта 10.10.2025 (Срок выполнения работ по контракту 29.08.2025, работы выполняются с нарушением сроков календарного плана графика, ориентировочный срок выполнения работ конец 3 квартала 2025 года).</t>
  </si>
  <si>
    <t>Проектные работы по контракту МК №05-ТО-19 (02.04.2019-04.09.2019) выполнены, 
Получено отрицательное заключение государственной экспертизы, ведется устранение замечаний и осуществляется пересогласование технического решения в связи с изменением инженерного состава проектной организации, срок завершения работ с учетом получения экспертизы 30.12.2025. Проводится работа по проектным работам подрядчиком совместно с управлением экологии (необходимо корректировать проектную документацию - расположение объекта в санитарной зоне). Рассматривается вариант реализации проекта через капитальный ремонт существующих мощностей.
Уточнение стоимости по результатам экспертизы.</t>
  </si>
  <si>
    <r>
      <t xml:space="preserve">Муниципальная программа «Развитие жилищного строительства и жилищно-коммунального комплекса Нижневартовского района» (2025 - 9443,4 тыс. руб. проектирование)
предложения в Стратегию до 2030 года </t>
    </r>
    <r>
      <rPr>
        <b/>
        <sz val="10"/>
        <rFont val="Times New Roman"/>
        <family val="1"/>
        <charset val="204"/>
      </rPr>
      <t xml:space="preserve">
</t>
    </r>
    <r>
      <rPr>
        <sz val="10"/>
        <rFont val="Times New Roman"/>
        <family val="1"/>
        <charset val="204"/>
      </rPr>
      <t>Предложение а Карту развития Югры 2.0</t>
    </r>
  </si>
  <si>
    <t xml:space="preserve">Контракт по проектированию (МК №23-ТО/25 от 15.09.2021) расторгнут в одностороннем порядке. </t>
  </si>
  <si>
    <r>
      <t>Заключен МК № 03-ТО/25 от 28.04.2025 с ООО "Инженерная компания" АСПРО" на выполнение проектно-изыскательских работ на сумму 12130,0 тыс. рублей, срок выполнения проектных работ 01.05.2025-18.03.2026, срок исполнения контракта - 01.05.2026.</t>
    </r>
    <r>
      <rPr>
        <b/>
        <sz val="10"/>
        <color rgb="FFFF0000"/>
        <rFont val="Times New Roman"/>
        <family val="1"/>
        <charset val="204"/>
      </rPr>
      <t xml:space="preserve"> </t>
    </r>
    <r>
      <rPr>
        <sz val="10"/>
        <color rgb="FFFF0000"/>
        <rFont val="Times New Roman"/>
        <family val="1"/>
        <charset val="204"/>
      </rPr>
      <t xml:space="preserve">МК расторгнут 18.11.2025
Двухэтажное здание ориентировочной площадью до 2500 м2, пропускная способность выполнить по количеству мест в зрительном зале 146 мест, Здание культурно-образовательного комплекса предназначено для проведения культурно-образовательных мероприятий среди местного населения
Направлено письмо от 27.06.2024 №01-15-4603/4 в ХМАО (Забозлаеву) о включении объекта в ГП Строительство в 2026 году на сумму 376,3 тыс. рублей с долей софинансирования за счет средст бюджета района - 75,26 тыс. рублей (20%), бюджета округа - 301,05 тыс. рублей (80%). В проекте бюджета на 2026 год планируется обеспечить софинансирование. 
Дополнительно есть ПСД по проекту объекта КОК+ФСК (на 376306,39) , получено положительное заключение о достоверности стоимости от 01.04.2016. 
</t>
    </r>
  </si>
  <si>
    <t xml:space="preserve">Проектно-сметная документация готова (26.08.2019-30.03.2020).
Получено положительное заключение государственной экспертизы достоверности сметной стоимости объекта №86-1-1-2-023410-2020 от 10.06.2020. 
16.03.2023 направлено письмо №01-15-1349/3 в Департамент культуры (Латыпову) о включении в госпрограмму "Культурное пространство" на 2023-2024 год (80%/20%). 
</t>
  </si>
  <si>
    <t>Капитальный ремонт здания хозяйственного блока школы под учебные классы.</t>
  </si>
  <si>
    <t>Проектная документация разработана (04.05.2022 - 08.11.2022). 
Получено положительное заключение негос.экспертизы №86-2-1-2-0270-22 от 01.09.2022.</t>
  </si>
  <si>
    <t>Проектная документация разработана (03.10.2022 - 07.03.2023). 
Негосударственная экспертиза сметной стоимости от № 86-2-1-2-0004-23 от 21.02.2023 (на 20238,98).
Ориентировочная стоимость ремонта 23 514, 6 тыс. рублей (в ценах 2026 года), плановая дата проведения ремонтных работ 2028 год.</t>
  </si>
  <si>
    <t>Проектная документация разработана (10.03.2023 - 10.07.2023). 
Положительное заключение государственной экспертизы достоверности сметной стоимости объекта №86-1-1-2-027054-2024 от 31.05.2024.</t>
  </si>
  <si>
    <t xml:space="preserve">Проектно-сметная документация готова (13.12.2019-18.05.2020)
Получено положительное заключение государственной экспертизы достоверности сметной стоимости объекта №86-1-1-2-040485-2020 от 26.08.2020. 
Необходимо акутализировать документацию (более 5 лет).
СМР запланированы на период июнь-август 2026 года. </t>
  </si>
  <si>
    <t>Капитальный ремонт здания учебного центра расположеного в пгт. Излучинск пер. Строителей д.5 (МБОУ "Излучинская ОНШ"</t>
  </si>
  <si>
    <t>Муниципальный контракт № 11-ТО/25 от 16.05.2025 на выполнение проектных работ (срок исполнения контракта 18.12.2025) расторгнут в одностороннем порядке, подрядчик внесен в РНП 08.08.2025.
31.10.2025 изменения в контракт деньги перенесены на 2026 год</t>
  </si>
  <si>
    <t>создание безопасных условий на объекте образования, соответствующих требованиям пожарной безопасности</t>
  </si>
  <si>
    <t>проведение капитального ремонта системы оповещения охранно-пожарной сигнализации здания учебного центра</t>
  </si>
  <si>
    <t>2023-2026</t>
  </si>
  <si>
    <t xml:space="preserve">Строительство / Ведутся строительно-монтажные работы.  </t>
  </si>
  <si>
    <t>ПЕОРЕИМЕНОВАТЬ НАИМЕНОВАНИЕ ИНВЕСТИЦИОННОГО ПРОЕКТА</t>
  </si>
  <si>
    <t>Капитальный ремонт ливневой канализации по ул. Октябрьякая от д.7 до д.19 в п. Зайцева Речка</t>
  </si>
  <si>
    <t xml:space="preserve">МП «Развитие жилищного строительства и жилищно-коммунального комплекса Нижневартовского района» 
</t>
  </si>
  <si>
    <t>заявка на финансирование из бюджета района (письмо Беловой от 24.12.2025)</t>
  </si>
  <si>
    <t>Устройство барьерного ограждения вдоль дороги (КОС-200) в п. Ваховск</t>
  </si>
  <si>
    <t>МП "Развитие транспортной системы"</t>
  </si>
  <si>
    <t>заявка на финансирование из бюджета района (письмо администрации Ваховск от 29.12.2025)</t>
  </si>
  <si>
    <t>Проект включает в себя Капитальный ремонт дорог по ул. Новая и Береговая, который был осуществлен в 2022-2023 году, Капитальный ремонт по ул. Лесная - запланирован на 2027 год</t>
  </si>
  <si>
    <t>2022-2027</t>
  </si>
  <si>
    <t xml:space="preserve">отдел транспорта и связи администрации района </t>
  </si>
  <si>
    <t>2027-2028</t>
  </si>
  <si>
    <t>2018-2026</t>
  </si>
  <si>
    <t>2017-2026</t>
  </si>
  <si>
    <t>ПСД отсутствует. 
в МП «Строительство (реконструкция), капитальный и текущий ремонт объектов НВ района» нет объекта</t>
  </si>
  <si>
    <t>В начале 2026 года прошло совещание Главы с Нижневартовскгаз по вопросу газификации населенных пунктов.
В отчете Главы за 2025 год (05.02.2025) Главой было озвучено что планируется в 2026 году провести работы по проектированию, в середине 2027 года приступить к выполнению работ по газификации  - с Излучинска</t>
  </si>
  <si>
    <t>2026-2030</t>
  </si>
  <si>
    <t>инициативный проект https://isib.myopenugra.ru/application/view/?id=1607179</t>
  </si>
  <si>
    <t>Устройство сцены для массовых мероприятий на центральной площади пгт. Новоаганск</t>
  </si>
  <si>
    <t>Замена сценической площадки на современный, безопасный и функциональный сценический комплекс для проведения качественных массовых мероприятий, способствующих развитию культурной жизни Новоаганска</t>
  </si>
  <si>
    <t xml:space="preserve">Демонтаж старой сцены. Поставка комплекта и монтаж новой сцены с размерами 9,6х6,0м. </t>
  </si>
  <si>
    <t>администрация Новоаганск</t>
  </si>
  <si>
    <t xml:space="preserve">Отдел реализации программ по благоустройству территорий управления архитектуры 
администрации района
</t>
  </si>
  <si>
    <t>Благоустройство дворовой территории по ул. Титова, д. 18а, с. Ларьяк («Дорога к дому» с. Ларьяк)</t>
  </si>
  <si>
    <t xml:space="preserve">Площадь защищенных зон озеленения (цветников и кустарников) 620 кв.м.; создание 1 велопарковки на 6 мест; Доля граждан, принимающих участие в решении вопросов развития сельской среды - 100% жителей дома (20 человек); Доля элементов благоустройства, соответствующих современным стандартам безопасности и ГОСТ - 100%. 
 </t>
  </si>
  <si>
    <t>инициативный проект https://isib.myopenugra.ru/application/view/?id=1607222
информация Горичевой на совещании при Колокольцевой 11.09.2025</t>
  </si>
  <si>
    <t>инициативный проект https://isib.myopenugra.ru/application/view/?id=1607223</t>
  </si>
  <si>
    <t>инициативный проект https://isib.myopenugra.ru/application/view/?id=1607198
разработан дизайн проект, сметная стоимость объекта пересчитана</t>
  </si>
  <si>
    <t>инициативный проект https://isib.myopenugra.ru/application/view/?id=1607229
разработан дизайн проект, сметная стоимость объекта пересчитана</t>
  </si>
  <si>
    <t>инициативный проект https://isib.myopenugra.ru/application/view/?id=1607219
разработан дизайн проект, сметная стоимость объекта пересчитана</t>
  </si>
  <si>
    <t xml:space="preserve">Заключение контракта с ООО "ПРО-Сцена" - апрель 2026. 
Демонтаж старой сцены (апрель 2026).  
Поставка комплекта и монтаж новой сцены с размерами 9,6х6,0м силами подрядчика (май-июнь 2026). Приемка работ (июль 2026).
</t>
  </si>
  <si>
    <t xml:space="preserve">Для реализации проекта в 3 квартале 2026 года (июль – сентябрь) график работ составляется с учетом благоприятных погодных условий. Этап 1. Организационный и закупочный (Июль 2026 г.) Этап 2. Подготовка территории (Июль – Август 2026 г.) Этап 3. Строительно-монтажные работы (Август 2026 г.) Этап 4. Завершение и благоустройство (Сентябрь 2026 г.) Этап 5. Приемка проекта (Сентябрь 2026 г.) </t>
  </si>
  <si>
    <t>компленксное благоустройство дворовой территории</t>
  </si>
  <si>
    <t>администрация Ларьяк</t>
  </si>
  <si>
    <t>Благоустройство общественной территории в с. Корлики («Площадь памяти Корлики»)</t>
  </si>
  <si>
    <t>инициативный проект
заявлен в Карту развития Югры 2.0</t>
  </si>
  <si>
    <t>создание единого мемориального комплекса, объединяющего память о героях ВОВ и современных защитниках Отечества — участниках специальной военной операции</t>
  </si>
  <si>
    <t>укладка травмобезопасных беговых дорожек, установка флагштока и информационного стенда, проведение ремонта трибун и ливневой системы, обустройство велопарковки</t>
  </si>
  <si>
    <t>увеличение количества благоустроенных общественных территорий для отдыха детей и взрослых</t>
  </si>
  <si>
    <t xml:space="preserve"> на территории в 600м2 появится детский игровой комплекс, качели, воркаут-зона, лавочки и травмобезопасное покрытие</t>
  </si>
  <si>
    <t>установвка вьездного знака</t>
  </si>
  <si>
    <t>Капитальный ремонт по замене внутриквартальных сетей теплоснабжения и водоснабжения на участке от котельной (ул. Новая, 9) до ВОК Импульс (ул. Лесная,12) в с. Большетархово</t>
  </si>
  <si>
    <t xml:space="preserve"> повышение надежности и эффективности подачи тепла и воды потребителям, снижение потерь ресурсов и предотвращение аварийных ситуаций, связанных с износом существующей инфраструктуры</t>
  </si>
  <si>
    <t>замены изношенных внутриквартальных инженерных коммуникаций на участке</t>
  </si>
  <si>
    <t>ИП Басыров Н.Ф.
ИНН 860318608584</t>
  </si>
  <si>
    <t>61.102664, 77.164741</t>
  </si>
  <si>
    <t>86:04:0000010:453</t>
  </si>
  <si>
    <t xml:space="preserve">Капитальный ремонт по замене участка магистральной тепловой сети от тепловой камеры УТ9-12 до тепловой камеры УТ9-14 в пгт. Излучинск, Нижневартовский район </t>
  </si>
  <si>
    <t>60.95714, 76.897252</t>
  </si>
  <si>
    <t>Капитальный ремонт по замене участка магистральной тепловой сети от тепловой камеры УТ9-14 до тепловой камеры УТ9-16 в пгт. Излучинск, Нижневартовский район</t>
  </si>
  <si>
    <t>обеспечение эффективной работы системы водоотведения и защита территории поселка Зайцева Речка от подтоплений</t>
  </si>
  <si>
    <r>
      <t xml:space="preserve">Получено положительное заключение государственной экспертизы на проектную документацию и инженерные изыскания от 07.06.2024 № 86-1-3-028764-2024. 
Получено положительное заключение государственной экспертизы достоверности определения сметной стоимости от 09.09.2025 №86-1-1-2-053266-2025. </t>
    </r>
    <r>
      <rPr>
        <b/>
        <sz val="10"/>
        <color rgb="FFFF0000"/>
        <rFont val="Times New Roman"/>
        <family val="1"/>
        <charset val="204"/>
      </rPr>
      <t xml:space="preserve">
</t>
    </r>
    <r>
      <rPr>
        <sz val="10"/>
        <color rgb="FFFF0000"/>
        <rFont val="Times New Roman"/>
        <family val="1"/>
        <charset val="204"/>
      </rPr>
      <t>18.09.2025 направлено письмо на Ислаева о включении в ГП Строительство на 2026-2027 годы (на условиях софинансирования округ - 80 (312,2)/ район - 20 (78,1)
25.09.2025 получен ответ от Департамента строительства о необходимости представить документы в Департамент культуры на софинансирование строительства и проведения проверки инвестиционного проекта
13.10.2025 направлен пакет документов в Департамент культуры 
03.12.2025 получен ответ от Депкультуры о подтверждении необходимости и направлении документации только в части Информационно-культурного центра</t>
    </r>
  </si>
  <si>
    <r>
      <t xml:space="preserve">включен в КАРТУ РАЗВИТИЯ ЮГРЫ
Муниципальная программа  "Строительство (реконструкция), капитальный и текущий ремонт объектов Нижневартовского района" (2025 - 2426,0, 2026 - 9704,0)
</t>
    </r>
    <r>
      <rPr>
        <b/>
        <sz val="10"/>
        <color rgb="FFFF0000"/>
        <rFont val="Times New Roman"/>
        <family val="1"/>
        <charset val="204"/>
      </rPr>
      <t xml:space="preserve">предложения в Стратегию до 2030 года </t>
    </r>
  </si>
  <si>
    <r>
      <t xml:space="preserve">включен в </t>
    </r>
    <r>
      <rPr>
        <b/>
        <sz val="10"/>
        <color rgb="FFFF0000"/>
        <rFont val="Times New Roman"/>
        <family val="1"/>
        <charset val="204"/>
      </rPr>
      <t>КАРТУ РАЗВИТИЯ ЮГРЫ (к 2030 году)</t>
    </r>
    <r>
      <rPr>
        <sz val="10"/>
        <color rgb="FFFF0000"/>
        <rFont val="Times New Roman"/>
        <family val="1"/>
        <charset val="204"/>
      </rPr>
      <t xml:space="preserve">
</t>
    </r>
    <r>
      <rPr>
        <b/>
        <sz val="10"/>
        <color rgb="FFFF0000"/>
        <rFont val="Times New Roman"/>
        <family val="1"/>
        <charset val="204"/>
      </rPr>
      <t xml:space="preserve">предложения в Стратегию до 2030 года </t>
    </r>
  </si>
  <si>
    <t xml:space="preserve">Проектно-сметная документация готова (10.2023). 
Получено положительное заключение негосуд. экспертизы достоверности определения сметной стоимости №86-2-1-2-0733-2023 от 30.11.2023 
</t>
  </si>
  <si>
    <t>Заключен контракт на выполнение проектных работ от 02.06.2025 №13-ТО/25 на сумму 598,9 тыс. рублей, срок исполнения 05.11.2025</t>
  </si>
  <si>
    <r>
      <t xml:space="preserve">Разработана проектная документация (МК №13-ТО/23 от 20.06.2023).
Получено положительное заключение негос.экспертизы проектной документации и инженерных изысканий №27014-2025 от 12.03.2025.
 Получено положительное заключение негос.экспертизы достоверности определения сметной стоимости №86-2-1-2-0277-25 от 12.03.2025
</t>
    </r>
    <r>
      <rPr>
        <b/>
        <u/>
        <sz val="10"/>
        <color rgb="FFFF0000"/>
        <rFont val="Times New Roman"/>
        <family val="1"/>
        <charset val="204"/>
      </rPr>
      <t xml:space="preserve">комментарий УКС: </t>
    </r>
    <r>
      <rPr>
        <b/>
        <sz val="10"/>
        <color rgb="FFFF0000"/>
        <rFont val="Times New Roman"/>
        <family val="1"/>
        <charset val="204"/>
      </rPr>
      <t xml:space="preserve"> отсутствует информация по периоду проведения СМР, </t>
    </r>
    <r>
      <rPr>
        <sz val="10"/>
        <color rgb="FFFF0000"/>
        <rFont val="Times New Roman"/>
        <family val="1"/>
        <charset val="204"/>
      </rPr>
      <t>Необходима государственная экологическая экспертиза (срок действия заканчивается в 03.06.2026)</t>
    </r>
  </si>
  <si>
    <r>
      <t xml:space="preserve">Разработана проектная документация МК № 13-ТО/23 от 20.06.2023.
Получено положительное заключение негос.экспертизы проектной документации и инженерных изысканий №27013-2025 от 12.03.2025.
Получено положительное заключение негос.экспертизы достоверности определения сметной стоимости №86-2-1-2-0276-25 от 12.03.2025
</t>
    </r>
    <r>
      <rPr>
        <u/>
        <sz val="10"/>
        <color rgb="FFFF0000"/>
        <rFont val="Times New Roman"/>
        <family val="1"/>
        <charset val="204"/>
      </rPr>
      <t>Комментарий УКС:</t>
    </r>
    <r>
      <rPr>
        <sz val="10"/>
        <color rgb="FFFF0000"/>
        <rFont val="Times New Roman"/>
        <family val="1"/>
        <charset val="204"/>
      </rPr>
      <t xml:space="preserve">  отсутствует информация по периоду проведения СМР. Срок дейстия государственной экологической экспертизы - 11.10.2029</t>
    </r>
  </si>
  <si>
    <r>
      <t xml:space="preserve">ПСД разработана в 2020 году. Положительное заключение достоверности определения сметной стоимости от 25.10.2020. СМР будут запланированы после выделения финансирования </t>
    </r>
    <r>
      <rPr>
        <b/>
        <sz val="10"/>
        <color rgb="FFFF0000"/>
        <rFont val="Times New Roman"/>
        <family val="1"/>
        <charset val="204"/>
      </rPr>
      <t>(дорогостоящий проект</t>
    </r>
    <r>
      <rPr>
        <sz val="10"/>
        <color rgb="FFFF0000"/>
        <rFont val="Times New Roman"/>
        <family val="1"/>
        <charset val="204"/>
      </rPr>
      <t>). Стоимость в ценах 2020 года (требуется индексация) - 54613,6, в т ч 1 этап - 38501,99, 2 этап - 16111,61.</t>
    </r>
  </si>
  <si>
    <r>
      <t xml:space="preserve">Заключен муниципальный контракт №12-ТО/25 от 30.05.2025 с ООО «Горизонт» на сумму 597,0 тыс. руб (бюджет района)
Срок выполнения работ: 27.06.2025 – 28.11.2025. 
</t>
    </r>
    <r>
      <rPr>
        <b/>
        <sz val="10"/>
        <color rgb="FFFF0000"/>
        <rFont val="Times New Roman"/>
        <family val="1"/>
        <charset val="204"/>
      </rPr>
      <t>Выполнены работы 1 этапа по результатам представлены архитектурно-строительные решения и генеральный план, в работе 2 этап (Подрядчик дает срок предоставления документации до 19.12.25 г)</t>
    </r>
  </si>
  <si>
    <t>МК № 16-ТО/21 на проектирование (26.07.2021-06.02.2023) - ПСД находится в стадии разработки, завершение ПСД с получением государственной экспертизы - 2026 год. Внесены изменения в контракт по проектированию, финансирование перенесено на 2026 год - 6232,66 тыс. рублей
Уточнение стоимости по результатам экспертизы.</t>
  </si>
  <si>
    <t>установка автоматическая водоподготовки для подготовки (очистки) воды в соответствиями с требованиями СанПиН 1.2.3685-21</t>
  </si>
  <si>
    <t>обеспечение населенного пункта качественной очищенной водой</t>
  </si>
  <si>
    <t>ООО "СФЕРА", 
ИНН 2801240914</t>
  </si>
  <si>
    <t>61.002539, 75.478224</t>
  </si>
  <si>
    <t>86:04:0000008:675</t>
  </si>
  <si>
    <t>МКУ "Управление имущественными и земельными ресурсами" ((Василькорова Ирина Николаевна, 8 (3466)44-66-39)</t>
  </si>
  <si>
    <t xml:space="preserve">В конце 2025 года заключен муниципальный контракт, проведена подготовка площадки и монтаж оборудования. 6 марта 2026 года проведены работы по пуско-наладке, модульная станция запущена в работу.
Станция мощностью 20 кубометров в час использует инновационные безреагентные технологии. Это метод окисления кислородом и ионообмен. Процесс полностью автоматизирован, оборудование само промывает фильтры в ночное время, а диспетчеры могут контролировать его работу онлайн благодаря системе видеонаблюдения. Лабораторные исследования подтвердили эффективность: мутность и цветность снизились в два раза, а содержание железа и магния приведены к нормативам.
Сейчас станция находится в аренде. В течение полугода будет проводиться мониторинг качества воды, и если комплекс подтвердит свою эффективность, будет выкуплен. Планируется тиражирование данной практики еще в 5 поселениях района. </t>
  </si>
  <si>
    <t>Муниципальная программа "Чистая вода в Нижневартовском районе" 
заключен муниципальный контракт №МК41-ЧВ25 от 26.12.2025 (срок исполнения контракта 30.10.2026) 
3862002142125000056</t>
  </si>
  <si>
    <t>ПСД разработана (19.04.2021). 
Получено положительное заключение государственной экспертизы инженерных изысканий №86-1-1-1-072902-2022 от 14.10.2022.
Получено положительное заключение государственной экспертизы проектной документации №86-1-1-1-003312-2025 от 29.01.2025.
Заключен контракта №28-СДО от 30.05.2025 с ООО Тюменская строительная компания на сумму 340 648,9 тыс. рубей (сроки выполнения работ 01.06.2025-30.11.2026, срок исполнения контракта 28.01.2027). 
На 19.03.2026 на объекте завершены работы нулевого цикла, смонтирован металлокаркас, начата облицовка цоколя.</t>
  </si>
  <si>
    <t>Муниципальная программа  "Строительство (реконструкция), капитальный и текущий ремонт объектов Нижневартовского района" (на 2026 - 61065,0)</t>
  </si>
  <si>
    <t>включен в КАРТУ РАЗВИТИЯ ЮГРЫ,
Государственная программа ХМАО "Строительство" (мощность 60 мест, срок 2013-2014, 2017-2019 (ПИР), 2025-2026), стоимость 697739,0). Софинансирование 80%/20%. 
Муниципальная программа  "Строительство (реконструкция), капитальный и текущий ремонт объектов Нижневартовского района" (на 2025 - 276,0, 2025 - 624327,9)
Включен в План инфраструктурных проектов 106-п</t>
  </si>
  <si>
    <t xml:space="preserve">Капитальный ремонт здания школы на 100 мест с детским садом на 45 мест, расположенного по адресу: с. Корлики ул. Дружбы, д.2а (МБОУ "Корликовсковская ОСШ")"  </t>
  </si>
  <si>
    <t>Муниципальная программа  "Строительство (реконструкция), капитальный и текущий ремонт объектов Нижневартовского района" (на 2026 - 7630,9)</t>
  </si>
  <si>
    <t xml:space="preserve">Муниципальная программа  "Строительство (реконструкция), капитальный и текущий ремонт объектов Нижневартовского района" (на 2025 - 395,0, 2026 - 117785,3)
</t>
  </si>
  <si>
    <t>Муниципальная программа  "Строительство (реконструкция), капитальный и текущий ремонт объектов Нижневартовского района" (на 2025 - 100,0, 2026 - 56556,1)</t>
  </si>
  <si>
    <t xml:space="preserve"> включен в КАРТУ РАЗВИТИЯ ЮГРЫ 
Муниципальная программа  "Строительство (реконструкция), капитальный и текущий ремонт объектов Нижневартовского района" (на 2024 - 71142,9, 2025 - 52410,0, 2026 - 3892,2)
Включен в План инфраструктурных проектов 106-п</t>
  </si>
  <si>
    <t xml:space="preserve"> включен в КАРТУ РАЗВИТИЯ ЮГРЫ
 Муниципальная программа  "Строительство (реконструкция), капитальный и текущий ремонт объектов Нижневартовского района" (на 2024 - 17569,3, 2025 - 109000,0 2026 - 29920,5)
Включен в План инфраструктурных проектов 106-п</t>
  </si>
  <si>
    <t>включен в КАРТУ РАЗВИТИЯ ЮГРЫ,
ГП Строительство (2021-2025 (ПИР), 2025-2026 (СМР) (347380,2),
Муниципальная программа  "Строительство (реконструкция), капитальный и текущий ремонт объектов Нижневартовского района" (2025 - 15593,2, 2026 - 331616,1)
Включен в План инфраструктурных проектов 106-п</t>
  </si>
  <si>
    <t xml:space="preserve">Муниципальная программа  "Строительство (реконструкция), капитальный и текущий ремонт объектов Нижневартовского района" (на 2026 - 4616,9 проектирование)
</t>
  </si>
  <si>
    <t>Капитальный ремонт Футбольного поля с беговыми дорожками, расположенного по адресу: пгт. Новоаганск, ул.70 лет Октября, д. 25 (МАУ ДО НСШ "Олимп")</t>
  </si>
  <si>
    <t>Муниципальная программа  "Строительство (реконструкция), капитальный и текущий ремонт объектов Нижневартовского района" (на 2026 - 9900,6)</t>
  </si>
  <si>
    <t>капитальный ремонт футбольного поля</t>
  </si>
  <si>
    <r>
      <t xml:space="preserve">Объект признан победителем в рамках Всероссийского рейтингового голосования за объекты благоустройства на 2026 год по федеральному проекту «Формирование комфортной городской среды» национального проекта «Инфраструктура для жизни».
Заключен контракт с ООО "Деловой плюс"от 28.04.2025 на корректировку проектной документации. Срок исполнения 28.08.2025, подрядчик устраняет замечания выставленные заказчиком (срок завершения разработки проекта с учетом получения экспертизы - 01.12.2025). Контракт был расторгнут волностороннем порядке. 
</t>
    </r>
    <r>
      <rPr>
        <b/>
        <sz val="10"/>
        <color rgb="FFFF0000"/>
        <rFont val="Times New Roman"/>
        <family val="1"/>
        <charset val="204"/>
      </rPr>
      <t>30.03.2026 заключен контракт</t>
    </r>
    <r>
      <rPr>
        <sz val="10"/>
        <color rgb="FFFF0000"/>
        <rFont val="Times New Roman"/>
        <family val="1"/>
        <charset val="204"/>
      </rPr>
      <t xml:space="preserve"> с ООО "МВ-Проект" (г. Новосибирск) на сумму 1621,3 тыс. рублей на оказание услуг по корректировке проектной документации объекта ( 2 этап).ю срок выполнения работ 90 календ. дней с даты заключения контракта.
Стоимость строительства в действующих ценах на 2 квартал 2025 года составляет 617 500,0 тыс. рублей.
В проекте бюджета на 2026 год 6091,8 тыс. рублей, в том числе федеральный бюджет – 1900,6 тыс. рублей, бюджет округа – 2972,8 тыс. рублей, бюджет района – 1218,4 тыс. рублей.
Дополнительная потребность составляет 605 559,1 тыс. рублей, в том числе за счет бюджета округа – 484 447,2 тыс. рублей, бюджет района – 121 111,9 тыс. рублей. 
</t>
    </r>
  </si>
  <si>
    <t>Муниципальная программа  "Строительство (реконструкция), капитальный и текущий ремонт объектов Нижневартовского района"</t>
  </si>
  <si>
    <t xml:space="preserve">Муниципальный контракт № ________ от 30.03.2026 с ООО "Промальп-НВ" на выполнение работ (срок исполнения контракта 15.06.2026-15.08.2026) </t>
  </si>
  <si>
    <t>создание безопасных условий на объекте образования</t>
  </si>
  <si>
    <t>Капитальный ремонт блока Д учебного центра расположеного в пгт. Излучинск пер. Строителей д.5 (МБОУ "Излучинская ОНШ"</t>
  </si>
  <si>
    <t>ООО "Промальп-НВ", ИНН 8603216621</t>
  </si>
  <si>
    <t>Капитальный ремонт пищеблока в муниципальной общеобразовательной начальной школе-детском саду "Лесная сказка" расположеного в п.Ваховск, ул.Таежная, д.18 (МБОУ "Ваховская ОСШ" дошкольное отделение)</t>
  </si>
  <si>
    <t>создание комфортных и благоприятных условий осуществления образовательного процесса</t>
  </si>
  <si>
    <t>проведение капитального ремонта полов пищеблока в начальной школе-детском саду "Лесная сказка"</t>
  </si>
  <si>
    <t xml:space="preserve">Муниципальный контракт № ________ от 30.03.2026 с ИП Медведева Н.А. на выполнение работ (срок исполнения контракта 15.06.2026-15.08.2026) </t>
  </si>
  <si>
    <t xml:space="preserve">капитальный ремонт кровли школы </t>
  </si>
  <si>
    <t>проведение торгов запланировано на 03.04.2026</t>
  </si>
  <si>
    <t>Разрешение на ввод 24.02.2026</t>
  </si>
  <si>
    <t>2 жилых помещения, площадью 67,8 м2 и 68,0 м2</t>
  </si>
  <si>
    <t>60.645676, 76.648714</t>
  </si>
  <si>
    <t>86:04:0000023:1445, 86:04:0000023:1426</t>
  </si>
  <si>
    <t xml:space="preserve">Строительство 2-х квартирного жилого дома блочного типа по ул. Строителей, 5 сп. Зайцева Речка </t>
  </si>
  <si>
    <t>Строительство туристического объекта "Дом рыбака"</t>
  </si>
  <si>
    <t>Строительство туристического объекта "Дом отдыха"</t>
  </si>
  <si>
    <t>Заостровных Л.Г.</t>
  </si>
  <si>
    <t>площадь объекта 20,1 м2</t>
  </si>
  <si>
    <t>площадь объекта 82,1 м2</t>
  </si>
  <si>
    <t>Уразов Алфиз Марселович</t>
  </si>
  <si>
    <t>создание комфортных условий для отдыха, повышение туристической привлекательности территории, развитие внутреннего туризма</t>
  </si>
  <si>
    <t>выдано разрешение на ввод 17.12.2025</t>
  </si>
  <si>
    <t>86:04:0000001:130226</t>
  </si>
  <si>
    <t xml:space="preserve">Строительство жилого дома блочного типа по ул. Строителей, 2 сп. Зайцева Речка </t>
  </si>
  <si>
    <t>86:04:0000023:1350</t>
  </si>
  <si>
    <t>разрешение на строительство от 03.03.2026, до 03.12.2026</t>
  </si>
  <si>
    <t>разрешение на строительство от 23.03.2026</t>
  </si>
  <si>
    <t>Строительство жилого дома блокированного типа по ул. Центральная, 23 в с. Покур</t>
  </si>
  <si>
    <t>86:04:0000008:928</t>
  </si>
  <si>
    <t>Для завершения работ заключен муниципальный контракт №68-СДО от 16.12.2022 с ООО «Строй Групп» .
Выдано разрешение на ввод 20.02.2026.
Введен в эксплуатацию 27.03.2026.</t>
  </si>
  <si>
    <r>
      <t xml:space="preserve">05.09.2022 заключен контракт №52-СДО с ООО "СК "СтройИнвест". 20.08.2024 в связи с неисполнением подрядчиком сроков выполнения производственных работ контракт с ООО СК СтройИнвест расторгнут 20.08.2024 в одностороннем порядке, с внесением подрядной организации в Реестр недобросовестных поставщиков на 2 года. Для окончания строительства заключено 2 контракта:
- на проведение работ по капитальному строительству (кровля, фасад), заключен контракт №75-СДО от 01.11.2024 на выполнение работ с ООО "Строительно-транспортная компания - 1" на 18999,9, срок завершения работ по контракту 15.12.2025; 
- внутренние отделочные работы, водоснабжение, водоотведение, инженерные сети, входные группы, благоустройство - </t>
    </r>
    <r>
      <rPr>
        <b/>
        <sz val="10"/>
        <rFont val="Times New Roman"/>
        <family val="1"/>
        <charset val="204"/>
      </rPr>
      <t>заключен контракт №77-СДО от 18.11.2024 на выполнение работ с ООО "Строительно-транспортная компания - 1" на 119216,4,</t>
    </r>
    <r>
      <rPr>
        <sz val="10"/>
        <rFont val="Times New Roman"/>
        <family val="1"/>
        <charset val="204"/>
      </rPr>
      <t xml:space="preserve"> Строительная готовность объекта - 75%. Срок окончания строительно-монтажных работ согласно контракту 15.12.2025</t>
    </r>
  </si>
  <si>
    <t>ПСД разработана (19.04.2021). Получено положительное заключение проектной документации и инженерных изысканий (14.10.2022). Направлено письмо в ХМАО (27.06.2024) о включении в госпрограмму "Строительство". По итогам рабочей встречи с Губернатором, направлено письмо на  Забозлаева А.Г. (26.07.2024) о рассмотрении вопроса о финансировании за счет средств бюджета округа - 80% (324,1 тыс. рублей), бюджета района - 20% (81,0 тыс. рублей). 
В  бюджете на 2025-2027 г.г. на 2025 - 40 715,2 тыс.руб. (округ - 32 572,2 (80%), район - 8 143,0 (20%), на 2026 - 367 182,9 (округ - 293 746,3 (80%), район - 73 436,6 (20%). По письму Депстроительства ХМАО (от 27.01.2025) в ГП Строительство включен объект. 
Заключен контракта №28-СДО от 30.05.2025 с ООО Тюменская строительная компания на сумму 340 648,9 тыс. рубей (сроки выполнения работ 01.06.2025-30.11.2026, срок исполнения контракта 28.01.2027). 
Ведется строительство объекта: установлено ограждение строительной площадки, планировка территории, установка камер, устройство временных проездов, ведутся свайные работы.</t>
  </si>
  <si>
    <r>
      <t xml:space="preserve">Проектная документация разработана (11.01.2021 - 14.03.2022).  
Получено положительное заключение достоверности сметной стоимости №86-1-1-3-029459-2023 от 31.05.2023. 
Информация об объекте размещена в ПО Оценка (Васильева М.Н.). 
 13.06.2024 направлено письмо 01-15-4246/4 в Департамент строительства и ЖКХ ХМАО. Направлено предложение о включении в госпрограмму "Строительство" с долей софинансирования в 2025 году за счет бюджета округа 80% - 53805,4 тыс.рублей, бюджет района 20% - 13451,4 тыс. рублей. 
В бюджете района на 2025 год 67 256,8 ( в том числе бюджет округа - 53805,4, бюджет района - 13 451,4)  
Стоимость по расчетам ХМАО - 67256,805+4468,8=71725,62. 
17.09.2025 (01-15-6783/5) направлена дорожная карта по объекту+заявка на субсидию 73861,6 (бюджет района - 14772,32, бюджет округа - 59089,28).
стоимость инвестиционного проекта 77355,1 (бюджет округа -  59089,28, бюджет района - 18265,79)
Срок строительства: определен дорожной картой по реализации объекта </t>
    </r>
    <r>
      <rPr>
        <b/>
        <sz val="10"/>
        <rFont val="Times New Roman"/>
        <family val="1"/>
        <charset val="204"/>
      </rPr>
      <t xml:space="preserve">
В 2025 году о</t>
    </r>
    <r>
      <rPr>
        <sz val="10"/>
        <rFont val="Times New Roman"/>
        <family val="1"/>
        <charset val="204"/>
      </rPr>
      <t xml:space="preserve">бьявлен конкурс на проведение работ - 15.04.2025 (подана одна заявка от ООО "Газстройсервис отклонена, не состоялись), 30.05.2025 (не подано ни одной заявки), 19.06.2025 (не подано ни одной заявки), 12.12.2025 - рассмотрение заявок.
 Уполномоченный орган по размещению закупки Департамент государственного заказа ХМАО-Югры. Реализация мероприятия перенесена на 2026 год. </t>
    </r>
    <r>
      <rPr>
        <b/>
        <sz val="10"/>
        <rFont val="Times New Roman"/>
        <family val="1"/>
        <charset val="204"/>
      </rPr>
      <t xml:space="preserve">
Согласно ДК заключение муниципального котракта на выполнение строительно-монтажных работ до 10.12.2025; 01.06.2026 начало СМР; 01.02.2027 ввод объекта в эксплуатацию.
Выдано разрешение на строительство 16.02.2026 (срок действия до 28.08.2026)</t>
    </r>
    <r>
      <rPr>
        <sz val="10"/>
        <rFont val="Times New Roman"/>
        <family val="1"/>
        <charset val="204"/>
      </rPr>
      <t xml:space="preserve">
</t>
    </r>
  </si>
  <si>
    <r>
      <t>МК № 02-ТО/25 от 09.04.2025 по разработке проектно-сметной документации исполнен. Представлена сметная документация. 
Исходя из целесообразности размещения на территории школы функциональных зон были внесены изменения в дизайн-проект. На основании измененного дизайн-проекта по благоустройству стоимость работ на 2026 год составляет 23 749,6 тыс. руб.
В департамент образования и науки Ханты-Мансийского автономного округа – Югры 24.10.2025 направленна откорректированная заявка на 24 749,6 тыс. рублей (-94 035,69 тыс. рублей).
П</t>
    </r>
    <r>
      <rPr>
        <b/>
        <sz val="10"/>
        <rFont val="Times New Roman"/>
        <family val="1"/>
        <charset val="204"/>
      </rPr>
      <t>ланируемое заключение МК на сумму 19581,251 15.12.2025 с ООО Гарант</t>
    </r>
    <r>
      <rPr>
        <sz val="10"/>
        <rFont val="Times New Roman"/>
        <family val="1"/>
        <charset val="204"/>
      </rPr>
      <t xml:space="preserve">
Срок выполнения работ по контракту: 01.06.2026-30.10.2026
</t>
    </r>
  </si>
  <si>
    <t>Закуплены лыжи и ватрушки, система искусственного снегообразования. Приобретены снегоуплотнители, Установлена система контроля доступа на подъемник. Планируется провести ремонт канатной дороги.</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</si>
</sst>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р_._-;\-* #,##0.00_р_._-;_-* &quot;-&quot;??_р_._-;_-@_-"/>
    <numFmt numFmtId="165" formatCode="#,##0.00;[Red]#,##0.00"/>
    <numFmt numFmtId="169" formatCode="#,##0;[Red]#,##0"/>
    <numFmt numFmtId="170" formatCode="#,##0.00\ _₽"/>
    <numFmt numFmtId="175" formatCode="0.0"/>
    <numFmt numFmtId="176" formatCode="000000"/>
  </numFmts>
  <fonts count="26" x14ac:knownFonts="1">
    <font>
      <sz val="11"/>
      <color theme="1"/>
      <name val="Calibri"/>
      <family val="2"/>
      <charset val="204"/>
      <scheme val="minor"/>
    </font>
    <font>
      <sz val="11"/>
      <color theme="1"/>
      <name val="Calibri"/>
      <family val="2"/>
      <charset val="204"/>
      <scheme val="minor"/>
    </font>
    <font>
      <sz val="8"/>
      <color rgb="FFFF0000"/>
      <name val="Times New Roman"/>
      <family val="1"/>
      <charset val="204"/>
    </font>
    <font>
      <sz val="8"/>
      <color indexed="8"/>
      <name val="Arial"/>
      <family val="2"/>
      <charset val="204"/>
    </font>
    <font>
      <sz val="11"/>
      <name val="Times New Roman"/>
      <family val="1"/>
      <charset val="204"/>
    </font>
    <font>
      <b/>
      <sz val="11"/>
      <name val="Calibri"/>
      <family val="2"/>
      <charset val="204"/>
      <scheme val="minor"/>
    </font>
    <font>
      <b/>
      <sz val="11"/>
      <name val="Times New Roman"/>
      <family val="1"/>
      <charset val="204"/>
    </font>
    <font>
      <u/>
      <sz val="11"/>
      <color theme="10"/>
      <name val="Calibri"/>
      <family val="2"/>
      <charset val="204"/>
      <scheme val="minor"/>
    </font>
    <font>
      <sz val="10"/>
      <color indexed="8"/>
      <name val="Times New Roman"/>
      <family val="1"/>
      <charset val="204"/>
    </font>
    <font>
      <sz val="10"/>
      <name val="Times New Roman"/>
      <family val="1"/>
      <charset val="204"/>
    </font>
    <font>
      <b/>
      <sz val="10"/>
      <name val="Times New Roman"/>
      <family val="1"/>
      <charset val="204"/>
    </font>
    <font>
      <sz val="10"/>
      <color rgb="FFFF0000"/>
      <name val="Times New Roman"/>
      <family val="1"/>
      <charset val="204"/>
    </font>
    <font>
      <b/>
      <sz val="10"/>
      <name val="Calibri"/>
      <family val="2"/>
      <charset val="204"/>
      <scheme val="minor"/>
    </font>
    <font>
      <b/>
      <sz val="14"/>
      <name val="Times New Roman"/>
      <family val="1"/>
      <charset val="204"/>
    </font>
    <font>
      <sz val="11"/>
      <name val="Calibri"/>
      <family val="2"/>
      <charset val="204"/>
      <scheme val="minor"/>
    </font>
    <font>
      <sz val="14"/>
      <name val="Times New Roman"/>
      <family val="1"/>
      <charset val="204"/>
    </font>
    <font>
      <sz val="11"/>
      <color rgb="FFFF0000"/>
      <name val="Times New Roman"/>
      <family val="1"/>
      <charset val="204"/>
    </font>
    <font>
      <b/>
      <sz val="10"/>
      <color rgb="FFFF0000"/>
      <name val="Times New Roman"/>
      <family val="1"/>
      <charset val="204"/>
    </font>
    <font>
      <b/>
      <sz val="14"/>
      <color rgb="FFFF0000"/>
      <name val="Times New Roman"/>
      <family val="1"/>
      <charset val="204"/>
    </font>
    <font>
      <u/>
      <sz val="10"/>
      <name val="Times New Roman"/>
      <family val="1"/>
      <charset val="204"/>
    </font>
    <font>
      <u/>
      <sz val="10"/>
      <color rgb="FFFF0000"/>
      <name val="Times New Roman"/>
      <family val="1"/>
      <charset val="204"/>
    </font>
    <font>
      <sz val="10"/>
      <color rgb="FF0070C0"/>
      <name val="Times New Roman"/>
      <family val="1"/>
      <charset val="204"/>
    </font>
    <font>
      <sz val="12"/>
      <color rgb="FF000000"/>
      <name val="Times New Roman"/>
      <family val="1"/>
      <charset val="204"/>
    </font>
    <font>
      <i/>
      <sz val="10"/>
      <name val="Times New Roman"/>
      <family val="1"/>
      <charset val="204"/>
    </font>
    <font>
      <b/>
      <u/>
      <sz val="10"/>
      <color rgb="FFFF0000"/>
      <name val="Times New Roman"/>
      <family val="1"/>
      <charset val="204"/>
    </font>
    <font>
      <sz val="10"/>
      <name val="Times New Roman Cyr"/>
      <family val="1"/>
      <charset val="204"/>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70C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rgb="FFFF0000"/>
      </top>
      <bottom style="thin">
        <color indexed="64"/>
      </bottom>
      <diagonal/>
    </border>
    <border>
      <left style="thin">
        <color theme="1"/>
      </left>
      <right style="thin">
        <color theme="1"/>
      </right>
      <top style="thin">
        <color theme="1"/>
      </top>
      <bottom style="thin">
        <color theme="1"/>
      </bottom>
      <diagonal/>
    </border>
    <border>
      <left style="thin">
        <color rgb="FFFF0000"/>
      </left>
      <right style="thin">
        <color indexed="64"/>
      </right>
      <top/>
      <bottom style="thin">
        <color rgb="FFFF0000"/>
      </bottom>
      <diagonal/>
    </border>
    <border>
      <left style="thin">
        <color indexed="64"/>
      </left>
      <right style="thin">
        <color indexed="64"/>
      </right>
      <top/>
      <bottom style="thin">
        <color rgb="FFFF0000"/>
      </bottom>
      <diagonal/>
    </border>
    <border>
      <left style="thin">
        <color indexed="64"/>
      </left>
      <right style="thin">
        <color rgb="FFFF0000"/>
      </right>
      <top/>
      <bottom style="thin">
        <color rgb="FFFF0000"/>
      </bottom>
      <diagonal/>
    </border>
  </borders>
  <cellStyleXfs count="6">
    <xf numFmtId="0" fontId="0" fillId="0" borderId="0"/>
    <xf numFmtId="164" fontId="1" fillId="0" borderId="0" applyFont="0" applyFill="0" applyBorder="0" applyAlignment="0" applyProtection="0"/>
    <xf numFmtId="0" fontId="3" fillId="0" borderId="0" applyFill="0" applyProtection="0"/>
    <xf numFmtId="0" fontId="3" fillId="0" borderId="0" applyFill="0" applyProtection="0"/>
    <xf numFmtId="164" fontId="3" fillId="0" borderId="0" applyFont="0" applyFill="0" applyBorder="0" applyAlignment="0" applyProtection="0"/>
    <xf numFmtId="0" fontId="7" fillId="0" borderId="0" applyNumberFormat="0" applyFill="0" applyBorder="0" applyAlignment="0" applyProtection="0"/>
  </cellStyleXfs>
  <cellXfs count="434">
    <xf numFmtId="0" fontId="0" fillId="0" borderId="0" xfId="0"/>
    <xf numFmtId="0" fontId="9" fillId="2" borderId="1" xfId="0" applyFont="1" applyFill="1" applyBorder="1" applyAlignment="1">
      <alignment horizontal="center" vertical="top"/>
    </xf>
    <xf numFmtId="0" fontId="10" fillId="2" borderId="1" xfId="0" applyFont="1" applyFill="1" applyBorder="1" applyAlignment="1">
      <alignment horizontal="center" vertical="top"/>
    </xf>
    <xf numFmtId="2" fontId="9" fillId="2" borderId="1" xfId="0" applyNumberFormat="1" applyFont="1" applyFill="1" applyBorder="1" applyAlignment="1">
      <alignment horizontal="center" vertical="top"/>
    </xf>
    <xf numFmtId="4" fontId="9" fillId="2" borderId="1" xfId="0" applyNumberFormat="1" applyFont="1" applyFill="1" applyBorder="1" applyAlignment="1">
      <alignment horizontal="center" vertical="top"/>
    </xf>
    <xf numFmtId="4" fontId="9" fillId="2" borderId="1" xfId="3" applyNumberFormat="1" applyFont="1" applyFill="1" applyBorder="1" applyAlignment="1" applyProtection="1">
      <alignment horizontal="center" vertical="top"/>
    </xf>
    <xf numFmtId="4" fontId="9" fillId="2" borderId="1" xfId="0" applyNumberFormat="1" applyFont="1" applyFill="1" applyBorder="1" applyAlignment="1">
      <alignment horizontal="center" vertical="top" wrapText="1"/>
    </xf>
    <xf numFmtId="0" fontId="10" fillId="2" borderId="0" xfId="0" applyFont="1" applyFill="1"/>
    <xf numFmtId="0" fontId="9" fillId="2" borderId="0" xfId="0" applyFont="1" applyFill="1" applyAlignment="1">
      <alignment horizontal="center" vertical="top"/>
    </xf>
    <xf numFmtId="0" fontId="10" fillId="2" borderId="0" xfId="0" applyFont="1" applyFill="1" applyAlignment="1">
      <alignment horizontal="center"/>
    </xf>
    <xf numFmtId="0" fontId="11" fillId="2"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15" fillId="2" borderId="0" xfId="0" applyFont="1" applyFill="1" applyAlignment="1">
      <alignment horizontal="center" vertical="top"/>
    </xf>
    <xf numFmtId="0" fontId="13" fillId="2" borderId="0" xfId="0" applyFont="1" applyFill="1" applyAlignment="1">
      <alignment horizontal="center"/>
    </xf>
    <xf numFmtId="0" fontId="4" fillId="2" borderId="0" xfId="0" applyFont="1" applyFill="1" applyAlignment="1">
      <alignment horizontal="center" vertical="top"/>
    </xf>
    <xf numFmtId="0" fontId="6" fillId="2" borderId="0" xfId="0" applyFont="1" applyFill="1" applyAlignment="1">
      <alignment horizontal="center"/>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65" fontId="9" fillId="2" borderId="1" xfId="0" applyNumberFormat="1" applyFont="1" applyFill="1" applyBorder="1" applyAlignment="1" applyProtection="1">
      <alignment horizontal="center" vertical="top"/>
    </xf>
    <xf numFmtId="0" fontId="10" fillId="2" borderId="1" xfId="0" applyFont="1" applyFill="1" applyBorder="1" applyAlignment="1">
      <alignment horizontal="center"/>
    </xf>
    <xf numFmtId="0" fontId="9" fillId="2" borderId="1" xfId="5" applyFont="1" applyFill="1" applyBorder="1" applyAlignment="1" applyProtection="1">
      <alignment horizontal="center" vertical="top" wrapText="1"/>
    </xf>
    <xf numFmtId="165" fontId="9" fillId="2" borderId="1" xfId="3" applyNumberFormat="1" applyFont="1" applyFill="1" applyBorder="1" applyAlignment="1" applyProtection="1">
      <alignment horizontal="center" vertical="top"/>
    </xf>
    <xf numFmtId="0" fontId="9" fillId="2" borderId="1" xfId="0" applyFont="1" applyFill="1" applyBorder="1" applyAlignment="1">
      <alignment horizontal="center"/>
    </xf>
    <xf numFmtId="4" fontId="9" fillId="2" borderId="1" xfId="0" applyNumberFormat="1" applyFont="1" applyFill="1" applyBorder="1" applyAlignment="1" applyProtection="1">
      <alignment horizontal="center" vertical="top" wrapText="1"/>
    </xf>
    <xf numFmtId="165" fontId="9" fillId="2" borderId="1" xfId="0" applyNumberFormat="1" applyFont="1" applyFill="1" applyBorder="1" applyAlignment="1" applyProtection="1">
      <alignment horizontal="center" vertical="top" wrapText="1"/>
    </xf>
    <xf numFmtId="0" fontId="9" fillId="2" borderId="0"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6" fillId="2" borderId="0" xfId="0" applyFont="1" applyFill="1"/>
    <xf numFmtId="0" fontId="5" fillId="2" borderId="0" xfId="0" applyFont="1" applyFill="1"/>
    <xf numFmtId="0" fontId="4" fillId="2" borderId="1" xfId="0" applyFont="1" applyFill="1" applyBorder="1" applyAlignment="1">
      <alignment horizontal="center" vertical="center"/>
    </xf>
    <xf numFmtId="0" fontId="9" fillId="2" borderId="1" xfId="0" applyFont="1" applyFill="1" applyBorder="1" applyAlignment="1">
      <alignment vertical="top"/>
    </xf>
    <xf numFmtId="4" fontId="9" fillId="2" borderId="1" xfId="1" applyNumberFormat="1" applyFont="1" applyFill="1" applyBorder="1" applyAlignment="1" applyProtection="1">
      <alignment horizontal="center" vertical="top"/>
    </xf>
    <xf numFmtId="0" fontId="9" fillId="2" borderId="2" xfId="0" applyFont="1" applyFill="1" applyBorder="1" applyAlignment="1">
      <alignment horizontal="center" vertical="top" wrapText="1"/>
    </xf>
    <xf numFmtId="0" fontId="9" fillId="2" borderId="2" xfId="0" applyFont="1" applyFill="1" applyBorder="1" applyAlignment="1" applyProtection="1">
      <alignment horizontal="center" vertical="top" wrapText="1"/>
    </xf>
    <xf numFmtId="0" fontId="9" fillId="2" borderId="1" xfId="3" applyFont="1" applyFill="1" applyBorder="1" applyAlignment="1">
      <alignment horizontal="center" vertical="top" wrapText="1"/>
    </xf>
    <xf numFmtId="165" fontId="9" fillId="2" borderId="1" xfId="0" applyNumberFormat="1" applyFont="1" applyFill="1" applyBorder="1" applyAlignment="1">
      <alignment horizontal="center" vertical="top" wrapText="1"/>
    </xf>
    <xf numFmtId="0" fontId="9" fillId="2" borderId="0" xfId="0" applyFont="1" applyFill="1" applyAlignment="1">
      <alignment horizontal="center" vertical="top" wrapText="1"/>
    </xf>
    <xf numFmtId="0" fontId="9" fillId="2" borderId="7" xfId="0" applyFont="1" applyFill="1" applyBorder="1" applyAlignment="1" applyProtection="1">
      <alignment horizontal="center" vertical="top" wrapText="1"/>
    </xf>
    <xf numFmtId="0" fontId="12" fillId="2" borderId="1" xfId="0" applyFont="1" applyFill="1" applyBorder="1"/>
    <xf numFmtId="0" fontId="9" fillId="2" borderId="1" xfId="0" applyFont="1" applyFill="1" applyBorder="1" applyAlignment="1">
      <alignment vertical="top" wrapText="1"/>
    </xf>
    <xf numFmtId="0" fontId="9" fillId="2" borderId="1" xfId="3" applyFont="1" applyFill="1" applyBorder="1" applyAlignment="1">
      <alignment horizontal="left" vertical="top" wrapText="1"/>
    </xf>
    <xf numFmtId="0" fontId="5" fillId="2" borderId="0" xfId="0" applyFont="1" applyFill="1" applyBorder="1"/>
    <xf numFmtId="0" fontId="5" fillId="2" borderId="0" xfId="0" applyFont="1" applyFill="1" applyAlignment="1">
      <alignment horizontal="center"/>
    </xf>
    <xf numFmtId="0" fontId="5" fillId="2" borderId="1" xfId="0" applyFont="1" applyFill="1" applyBorder="1"/>
    <xf numFmtId="0" fontId="10"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9" fillId="2" borderId="1" xfId="0" applyFont="1" applyFill="1" applyBorder="1" applyAlignment="1">
      <alignment horizontal="left" vertical="top"/>
    </xf>
    <xf numFmtId="0" fontId="4" fillId="2" borderId="4" xfId="0" applyFont="1" applyFill="1" applyBorder="1" applyAlignment="1">
      <alignment horizontal="center" vertical="center" wrapText="1"/>
    </xf>
    <xf numFmtId="4" fontId="9" fillId="2" borderId="1" xfId="0" applyNumberFormat="1" applyFont="1" applyFill="1" applyBorder="1" applyAlignment="1" applyProtection="1">
      <alignment horizontal="center" vertical="top"/>
    </xf>
    <xf numFmtId="0" fontId="12" fillId="2" borderId="0" xfId="0" applyFont="1" applyFill="1"/>
    <xf numFmtId="4" fontId="9" fillId="2" borderId="1" xfId="3" applyNumberFormat="1" applyFont="1" applyFill="1" applyBorder="1" applyAlignment="1" applyProtection="1">
      <alignment horizontal="center" vertical="top" wrapText="1"/>
    </xf>
    <xf numFmtId="2" fontId="9" fillId="2" borderId="1" xfId="0" applyNumberFormat="1" applyFont="1" applyFill="1" applyBorder="1" applyAlignment="1">
      <alignment horizontal="center" vertical="top" wrapText="1"/>
    </xf>
    <xf numFmtId="4" fontId="9" fillId="2" borderId="1" xfId="3" applyNumberFormat="1"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0" xfId="0" applyFont="1" applyFill="1" applyBorder="1" applyAlignment="1">
      <alignment vertical="top" wrapText="1"/>
    </xf>
    <xf numFmtId="0" fontId="9" fillId="2" borderId="0" xfId="0" applyFont="1" applyFill="1" applyBorder="1" applyAlignment="1" applyProtection="1">
      <alignment vertical="top" wrapText="1"/>
    </xf>
    <xf numFmtId="0" fontId="12" fillId="2" borderId="0" xfId="0" applyFont="1" applyFill="1" applyBorder="1"/>
    <xf numFmtId="165" fontId="9" fillId="2" borderId="1" xfId="3" applyNumberFormat="1" applyFont="1" applyFill="1" applyBorder="1" applyAlignment="1" applyProtection="1">
      <alignment horizontal="center" vertical="top" wrapText="1"/>
    </xf>
    <xf numFmtId="0" fontId="9" fillId="2" borderId="1" xfId="0" applyFont="1" applyFill="1" applyBorder="1" applyAlignment="1" applyProtection="1">
      <alignment vertical="top" wrapText="1"/>
    </xf>
    <xf numFmtId="0" fontId="9" fillId="2" borderId="3" xfId="0" applyFont="1" applyFill="1" applyBorder="1" applyAlignment="1" applyProtection="1">
      <alignment vertical="top" wrapText="1"/>
    </xf>
    <xf numFmtId="4" fontId="9" fillId="2" borderId="1" xfId="3" applyNumberFormat="1" applyFont="1" applyFill="1" applyBorder="1" applyAlignment="1">
      <alignment horizontal="center" vertical="top"/>
    </xf>
    <xf numFmtId="0" fontId="9" fillId="2" borderId="1" xfId="5" applyFont="1" applyFill="1" applyBorder="1" applyAlignment="1" applyProtection="1">
      <alignment vertical="top" wrapText="1"/>
    </xf>
    <xf numFmtId="0" fontId="10" fillId="2" borderId="1" xfId="0" applyFont="1" applyFill="1" applyBorder="1"/>
    <xf numFmtId="170" fontId="9" fillId="2" borderId="1" xfId="0" applyNumberFormat="1" applyFont="1" applyFill="1" applyBorder="1" applyAlignment="1">
      <alignment horizontal="center" vertical="top"/>
    </xf>
    <xf numFmtId="0" fontId="5" fillId="2" borderId="1" xfId="0" applyFont="1" applyFill="1" applyBorder="1" applyAlignment="1">
      <alignment horizontal="center"/>
    </xf>
    <xf numFmtId="0" fontId="11" fillId="2" borderId="1" xfId="0" applyFont="1" applyFill="1" applyBorder="1" applyAlignment="1" applyProtection="1">
      <alignment horizontal="center" vertical="top" wrapText="1"/>
    </xf>
    <xf numFmtId="0" fontId="9" fillId="3" borderId="1" xfId="0" applyFont="1" applyFill="1" applyBorder="1" applyAlignment="1">
      <alignment horizontal="center" vertical="top"/>
    </xf>
    <xf numFmtId="2" fontId="9" fillId="3" borderId="1" xfId="0" applyNumberFormat="1" applyFont="1" applyFill="1" applyBorder="1" applyAlignment="1">
      <alignment horizontal="center" vertical="top"/>
    </xf>
    <xf numFmtId="4" fontId="9" fillId="3" borderId="1" xfId="0" applyNumberFormat="1" applyFont="1" applyFill="1" applyBorder="1" applyAlignment="1">
      <alignment horizontal="center" vertical="top" wrapText="1"/>
    </xf>
    <xf numFmtId="0" fontId="10" fillId="3" borderId="0" xfId="0" applyFont="1" applyFill="1" applyAlignment="1">
      <alignment horizontal="center"/>
    </xf>
    <xf numFmtId="0" fontId="9" fillId="3" borderId="0" xfId="0" applyFont="1" applyFill="1" applyAlignment="1">
      <alignment horizontal="center" vertical="top"/>
    </xf>
    <xf numFmtId="0" fontId="9" fillId="2" borderId="4" xfId="0" applyFont="1" applyFill="1" applyBorder="1" applyAlignment="1">
      <alignment horizontal="center" vertical="top" wrapText="1"/>
    </xf>
    <xf numFmtId="0" fontId="9" fillId="2" borderId="0" xfId="0" applyFont="1" applyFill="1" applyAlignment="1">
      <alignment vertical="top"/>
    </xf>
    <xf numFmtId="0" fontId="11" fillId="2" borderId="1" xfId="3" applyFont="1" applyFill="1" applyBorder="1" applyAlignment="1" applyProtection="1">
      <alignment horizontal="center" vertical="top" wrapText="1"/>
    </xf>
    <xf numFmtId="0" fontId="6" fillId="0" borderId="0" xfId="0" applyFont="1" applyAlignment="1">
      <alignment vertical="center"/>
    </xf>
    <xf numFmtId="0" fontId="6" fillId="0" borderId="0" xfId="0" applyFont="1"/>
    <xf numFmtId="169" fontId="6" fillId="2" borderId="1" xfId="0" applyNumberFormat="1" applyFont="1" applyFill="1" applyBorder="1" applyAlignment="1" applyProtection="1">
      <alignment horizontal="center" vertical="top" wrapText="1"/>
    </xf>
    <xf numFmtId="0" fontId="16" fillId="2" borderId="2" xfId="0"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1" xfId="0" applyFont="1" applyFill="1" applyBorder="1" applyAlignment="1">
      <alignment horizontal="center" vertical="center"/>
    </xf>
    <xf numFmtId="0" fontId="17" fillId="2" borderId="0" xfId="0" applyFont="1" applyFill="1" applyAlignment="1">
      <alignment horizontal="center"/>
    </xf>
    <xf numFmtId="14" fontId="11" fillId="2" borderId="1" xfId="0" applyNumberFormat="1" applyFont="1" applyFill="1" applyBorder="1" applyAlignment="1">
      <alignment horizontal="center" vertical="top" wrapText="1"/>
    </xf>
    <xf numFmtId="0" fontId="8" fillId="2" borderId="1" xfId="3" applyFont="1" applyFill="1" applyBorder="1" applyAlignment="1">
      <alignment horizontal="left" vertical="top" wrapText="1"/>
    </xf>
    <xf numFmtId="0" fontId="14" fillId="2" borderId="0" xfId="0" applyFont="1" applyFill="1" applyAlignment="1">
      <alignment vertical="top"/>
    </xf>
    <xf numFmtId="0" fontId="9" fillId="2" borderId="1" xfId="3" applyFont="1" applyFill="1" applyBorder="1" applyAlignment="1" applyProtection="1">
      <alignment horizontal="center" vertical="top" wrapText="1"/>
    </xf>
    <xf numFmtId="0" fontId="9" fillId="2"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10" fillId="4" borderId="0" xfId="0" applyFont="1" applyFill="1" applyAlignment="1">
      <alignment horizontal="center"/>
    </xf>
    <xf numFmtId="0" fontId="9" fillId="2" borderId="0" xfId="0" applyFont="1" applyFill="1" applyBorder="1" applyAlignment="1">
      <alignment horizontal="left" vertical="top" wrapText="1"/>
    </xf>
    <xf numFmtId="14" fontId="11" fillId="2" borderId="1" xfId="3" applyNumberFormat="1"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2" borderId="1" xfId="3" applyFont="1" applyFill="1" applyBorder="1" applyAlignment="1" applyProtection="1">
      <alignment horizontal="center" vertical="top" wrapText="1"/>
    </xf>
    <xf numFmtId="49" fontId="9" fillId="2" borderId="1" xfId="0" applyNumberFormat="1" applyFont="1" applyFill="1" applyBorder="1" applyAlignment="1" applyProtection="1">
      <alignment horizontal="center" vertical="top" wrapText="1"/>
    </xf>
    <xf numFmtId="0" fontId="9" fillId="2" borderId="4" xfId="0" applyFont="1" applyFill="1" applyBorder="1" applyAlignment="1" applyProtection="1">
      <alignment horizontal="center" vertical="top" wrapText="1"/>
    </xf>
    <xf numFmtId="0" fontId="9" fillId="2" borderId="1" xfId="0" applyNumberFormat="1" applyFont="1" applyFill="1" applyBorder="1" applyAlignment="1">
      <alignment horizontal="center" vertical="top" wrapText="1"/>
    </xf>
    <xf numFmtId="0" fontId="9" fillId="2" borderId="2" xfId="0" applyFont="1" applyFill="1" applyBorder="1" applyAlignment="1">
      <alignment horizontal="center" vertical="top"/>
    </xf>
    <xf numFmtId="0" fontId="9" fillId="2" borderId="2" xfId="3" applyFont="1" applyFill="1" applyBorder="1" applyAlignment="1">
      <alignment horizontal="center" vertical="top" wrapText="1"/>
    </xf>
    <xf numFmtId="2" fontId="9" fillId="2" borderId="2" xfId="0" applyNumberFormat="1" applyFont="1" applyFill="1" applyBorder="1" applyAlignment="1">
      <alignment horizontal="center" vertical="top"/>
    </xf>
    <xf numFmtId="0" fontId="12" fillId="2" borderId="0" xfId="0" applyFont="1" applyFill="1" applyAlignment="1">
      <alignment vertical="top"/>
    </xf>
    <xf numFmtId="0" fontId="9" fillId="2" borderId="4" xfId="3"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10" fillId="0" borderId="1" xfId="0" applyFont="1" applyFill="1" applyBorder="1" applyAlignment="1">
      <alignment horizontal="center"/>
    </xf>
    <xf numFmtId="2" fontId="9" fillId="0" borderId="1" xfId="0" applyNumberFormat="1" applyFont="1" applyFill="1" applyBorder="1" applyAlignment="1">
      <alignment horizontal="center" vertical="top"/>
    </xf>
    <xf numFmtId="4" fontId="9" fillId="0" borderId="1" xfId="0" applyNumberFormat="1" applyFont="1" applyFill="1" applyBorder="1" applyAlignment="1">
      <alignment horizontal="center" vertical="top" wrapText="1"/>
    </xf>
    <xf numFmtId="0" fontId="9" fillId="0" borderId="0" xfId="0" applyFont="1" applyFill="1" applyAlignment="1">
      <alignment horizontal="center" vertical="top"/>
    </xf>
    <xf numFmtId="0" fontId="10" fillId="0" borderId="0" xfId="0" applyFont="1" applyFill="1" applyAlignment="1">
      <alignment horizontal="center"/>
    </xf>
    <xf numFmtId="0" fontId="9" fillId="0" borderId="1" xfId="0" applyFont="1" applyFill="1" applyBorder="1" applyAlignment="1">
      <alignment horizontal="center" vertical="top"/>
    </xf>
    <xf numFmtId="165" fontId="9" fillId="0" borderId="1" xfId="0" applyNumberFormat="1" applyFont="1" applyFill="1" applyBorder="1" applyAlignment="1" applyProtection="1">
      <alignment horizontal="center" vertical="top" wrapText="1"/>
    </xf>
    <xf numFmtId="0" fontId="9" fillId="2" borderId="1" xfId="0" applyFont="1" applyFill="1" applyBorder="1" applyAlignment="1" applyProtection="1">
      <alignment horizontal="center" vertical="top" wrapText="1"/>
    </xf>
    <xf numFmtId="0" fontId="9" fillId="2" borderId="1" xfId="3" applyFont="1" applyFill="1" applyBorder="1" applyAlignment="1" applyProtection="1">
      <alignment horizontal="center" vertical="top"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4" xfId="0" applyFont="1" applyFill="1" applyBorder="1" applyAlignment="1" applyProtection="1">
      <alignment horizontal="center" vertical="top" wrapText="1"/>
    </xf>
    <xf numFmtId="0" fontId="9" fillId="2" borderId="4"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11" fillId="0" borderId="2" xfId="0" applyFont="1" applyFill="1" applyBorder="1" applyAlignment="1">
      <alignment horizontal="center" vertical="top" wrapText="1"/>
    </xf>
    <xf numFmtId="0" fontId="11" fillId="0" borderId="1" xfId="3" applyFont="1" applyFill="1" applyBorder="1" applyAlignment="1" applyProtection="1">
      <alignment horizontal="center" vertical="top" wrapText="1"/>
    </xf>
    <xf numFmtId="0" fontId="9" fillId="0" borderId="2" xfId="3" applyFont="1" applyFill="1" applyBorder="1" applyAlignment="1" applyProtection="1">
      <alignment horizontal="center" vertical="top" wrapText="1"/>
    </xf>
    <xf numFmtId="0" fontId="9" fillId="0" borderId="2" xfId="0" applyFont="1" applyFill="1" applyBorder="1" applyAlignment="1" applyProtection="1">
      <alignment horizontal="center" vertical="top" wrapText="1"/>
    </xf>
    <xf numFmtId="0" fontId="9" fillId="0" borderId="2" xfId="0" applyFont="1" applyFill="1" applyBorder="1" applyAlignment="1">
      <alignment horizontal="center" vertical="top"/>
    </xf>
    <xf numFmtId="4" fontId="9" fillId="0" borderId="2" xfId="0" applyNumberFormat="1" applyFont="1" applyFill="1" applyBorder="1" applyAlignment="1">
      <alignment horizontal="center" vertical="top" wrapText="1"/>
    </xf>
    <xf numFmtId="4" fontId="9" fillId="0" borderId="1" xfId="0" applyNumberFormat="1" applyFont="1" applyFill="1" applyBorder="1" applyAlignment="1">
      <alignment horizontal="center" vertical="top"/>
    </xf>
    <xf numFmtId="0" fontId="5" fillId="0" borderId="0" xfId="0" applyFont="1" applyFill="1"/>
    <xf numFmtId="14" fontId="9" fillId="0" borderId="1" xfId="0" applyNumberFormat="1" applyFont="1" applyFill="1" applyBorder="1" applyAlignment="1">
      <alignment horizontal="center" vertical="top" wrapText="1"/>
    </xf>
    <xf numFmtId="0" fontId="10" fillId="2" borderId="1" xfId="0" applyFont="1" applyFill="1" applyBorder="1" applyAlignment="1">
      <alignment horizontal="center" vertical="top" wrapText="1"/>
    </xf>
    <xf numFmtId="4" fontId="10" fillId="2" borderId="1" xfId="0" applyNumberFormat="1" applyFont="1" applyFill="1" applyBorder="1" applyAlignment="1">
      <alignment horizontal="center" vertical="top" wrapText="1"/>
    </xf>
    <xf numFmtId="0" fontId="10" fillId="2" borderId="1" xfId="0" applyFont="1" applyFill="1" applyBorder="1" applyAlignment="1" applyProtection="1">
      <alignment horizontal="center" vertical="top" wrapText="1"/>
    </xf>
    <xf numFmtId="14" fontId="9" fillId="0" borderId="1" xfId="0" applyNumberFormat="1" applyFont="1" applyFill="1" applyBorder="1" applyAlignment="1" applyProtection="1">
      <alignment horizontal="center" vertical="top" wrapText="1"/>
    </xf>
    <xf numFmtId="0" fontId="9" fillId="0"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2" borderId="1" xfId="3"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165" fontId="9" fillId="0" borderId="1" xfId="0" applyNumberFormat="1" applyFont="1" applyFill="1" applyBorder="1" applyAlignment="1" applyProtection="1">
      <alignment horizontal="center" vertical="top"/>
    </xf>
    <xf numFmtId="0" fontId="9" fillId="0" borderId="1" xfId="3" applyFont="1" applyFill="1" applyBorder="1" applyAlignment="1" applyProtection="1">
      <alignment horizontal="center" vertical="top" wrapText="1"/>
    </xf>
    <xf numFmtId="0" fontId="10" fillId="0" borderId="1" xfId="0" applyFont="1" applyFill="1" applyBorder="1" applyAlignment="1">
      <alignment horizontal="center" vertical="top"/>
    </xf>
    <xf numFmtId="49" fontId="9" fillId="0" borderId="1" xfId="0" applyNumberFormat="1" applyFont="1" applyFill="1" applyBorder="1" applyAlignment="1">
      <alignment horizontal="center" vertical="top" wrapText="1"/>
    </xf>
    <xf numFmtId="0" fontId="11" fillId="5" borderId="1" xfId="0" applyFont="1" applyFill="1" applyBorder="1" applyAlignment="1">
      <alignment horizontal="center" vertical="top" wrapText="1"/>
    </xf>
    <xf numFmtId="0" fontId="9" fillId="2" borderId="1" xfId="0" applyFont="1" applyFill="1" applyBorder="1" applyAlignment="1">
      <alignment horizontal="center" wrapText="1"/>
    </xf>
    <xf numFmtId="0" fontId="9" fillId="2" borderId="0" xfId="0" applyFont="1" applyFill="1"/>
    <xf numFmtId="0" fontId="9" fillId="2"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0" borderId="1" xfId="3" applyFont="1" applyFill="1" applyBorder="1" applyAlignment="1">
      <alignment horizontal="center" vertical="top" wrapText="1"/>
    </xf>
    <xf numFmtId="165" fontId="6" fillId="2" borderId="1" xfId="0" applyNumberFormat="1" applyFont="1" applyFill="1" applyBorder="1" applyAlignment="1" applyProtection="1">
      <alignment horizontal="center" vertical="top" wrapText="1"/>
    </xf>
    <xf numFmtId="0" fontId="11" fillId="2" borderId="2" xfId="0" applyFont="1" applyFill="1" applyBorder="1" applyAlignment="1">
      <alignment horizontal="center" vertical="top" wrapText="1"/>
    </xf>
    <xf numFmtId="14" fontId="11" fillId="2" borderId="2" xfId="0" applyNumberFormat="1" applyFont="1" applyFill="1" applyBorder="1" applyAlignment="1">
      <alignment horizontal="center" vertical="top" wrapText="1"/>
    </xf>
    <xf numFmtId="0" fontId="10" fillId="2" borderId="2" xfId="0" applyFont="1" applyFill="1" applyBorder="1" applyAlignment="1">
      <alignment horizontal="center" vertical="top"/>
    </xf>
    <xf numFmtId="4" fontId="9" fillId="2" borderId="2" xfId="0" applyNumberFormat="1"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0" borderId="1" xfId="0" applyFont="1" applyFill="1" applyBorder="1" applyAlignment="1">
      <alignment horizontal="center" vertical="center" textRotation="90"/>
    </xf>
    <xf numFmtId="0" fontId="11" fillId="0" borderId="1" xfId="0" applyFont="1" applyFill="1" applyBorder="1" applyAlignment="1">
      <alignment horizontal="center" vertical="top" wrapText="1"/>
    </xf>
    <xf numFmtId="14" fontId="11" fillId="0" borderId="1" xfId="0" applyNumberFormat="1" applyFont="1" applyFill="1" applyBorder="1" applyAlignment="1">
      <alignment horizontal="center" vertical="top" wrapText="1"/>
    </xf>
    <xf numFmtId="14" fontId="11" fillId="0" borderId="1" xfId="0" applyNumberFormat="1" applyFont="1" applyFill="1" applyBorder="1" applyAlignment="1" applyProtection="1">
      <alignment horizontal="center" vertical="top" wrapText="1"/>
    </xf>
    <xf numFmtId="49" fontId="9" fillId="0" borderId="1" xfId="0" applyNumberFormat="1" applyFont="1" applyFill="1" applyBorder="1" applyAlignment="1" applyProtection="1">
      <alignment horizontal="center" vertical="top" wrapText="1"/>
    </xf>
    <xf numFmtId="0" fontId="9" fillId="0" borderId="0" xfId="0" applyFont="1" applyFill="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0" borderId="7" xfId="0" applyFont="1" applyFill="1" applyBorder="1" applyAlignment="1" applyProtection="1">
      <alignment horizontal="center" vertical="top" wrapText="1"/>
    </xf>
    <xf numFmtId="0" fontId="9" fillId="2"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164" fontId="9" fillId="2" borderId="1" xfId="1" applyFont="1" applyFill="1" applyBorder="1" applyAlignment="1" applyProtection="1">
      <alignment horizontal="center" vertical="top" wrapText="1"/>
    </xf>
    <xf numFmtId="0" fontId="9" fillId="0"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0" borderId="1" xfId="0" applyFont="1" applyFill="1" applyBorder="1" applyAlignment="1" applyProtection="1">
      <alignment horizontal="center" vertical="top" wrapText="1"/>
    </xf>
    <xf numFmtId="0" fontId="9" fillId="0" borderId="3"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9" fillId="0" borderId="1" xfId="0" applyFont="1" applyFill="1" applyBorder="1" applyAlignment="1">
      <alignment horizontal="center" vertical="top" wrapText="1"/>
    </xf>
    <xf numFmtId="165" fontId="21" fillId="0" borderId="1" xfId="0" applyNumberFormat="1" applyFont="1" applyFill="1" applyBorder="1" applyAlignment="1" applyProtection="1">
      <alignment horizontal="center" vertical="top" wrapText="1"/>
    </xf>
    <xf numFmtId="0" fontId="21" fillId="0" borderId="1" xfId="0" applyFont="1" applyFill="1" applyBorder="1" applyAlignment="1">
      <alignment horizontal="center" vertical="top"/>
    </xf>
    <xf numFmtId="0" fontId="21" fillId="0" borderId="1" xfId="0" applyFont="1" applyFill="1" applyBorder="1" applyAlignment="1">
      <alignment horizontal="center" vertical="top" wrapText="1"/>
    </xf>
    <xf numFmtId="0" fontId="21" fillId="0" borderId="1" xfId="0" applyFont="1" applyFill="1" applyBorder="1" applyAlignment="1" applyProtection="1">
      <alignment horizontal="center" vertical="top" wrapText="1"/>
    </xf>
    <xf numFmtId="0" fontId="21" fillId="0" borderId="2" xfId="0" applyFont="1" applyFill="1" applyBorder="1" applyAlignment="1">
      <alignment horizontal="center" vertical="top" wrapText="1"/>
    </xf>
    <xf numFmtId="165" fontId="21" fillId="0" borderId="2" xfId="0" applyNumberFormat="1" applyFont="1" applyFill="1" applyBorder="1" applyAlignment="1">
      <alignment horizontal="center" vertical="top" wrapText="1"/>
    </xf>
    <xf numFmtId="169" fontId="6" fillId="0" borderId="1" xfId="0" applyNumberFormat="1" applyFont="1" applyFill="1" applyBorder="1" applyAlignment="1" applyProtection="1">
      <alignment horizontal="center" vertical="top" wrapText="1"/>
    </xf>
    <xf numFmtId="169" fontId="4" fillId="0" borderId="1" xfId="0" applyNumberFormat="1"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0" borderId="1" xfId="0" applyFont="1" applyFill="1" applyBorder="1" applyAlignment="1" applyProtection="1">
      <alignment horizontal="center" vertical="top" wrapText="1"/>
    </xf>
    <xf numFmtId="0" fontId="9" fillId="0" borderId="2"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 xfId="0" applyFont="1" applyFill="1" applyBorder="1" applyAlignment="1">
      <alignment horizontal="center" vertical="top" wrapText="1"/>
    </xf>
    <xf numFmtId="0" fontId="12" fillId="0" borderId="2" xfId="0" applyFont="1" applyFill="1" applyBorder="1"/>
    <xf numFmtId="2" fontId="9" fillId="0" borderId="2" xfId="0" applyNumberFormat="1" applyFont="1" applyFill="1" applyBorder="1" applyAlignment="1">
      <alignment horizontal="center" vertical="top"/>
    </xf>
    <xf numFmtId="4" fontId="9" fillId="0" borderId="2" xfId="0" applyNumberFormat="1" applyFont="1" applyFill="1" applyBorder="1" applyAlignment="1">
      <alignment horizontal="center" vertical="top"/>
    </xf>
    <xf numFmtId="0" fontId="9" fillId="0" borderId="15" xfId="0" applyFont="1" applyFill="1" applyBorder="1" applyAlignment="1">
      <alignment horizontal="center" vertical="top" wrapText="1"/>
    </xf>
    <xf numFmtId="0" fontId="5" fillId="2" borderId="0" xfId="0" applyFont="1" applyFill="1" applyBorder="1" applyAlignment="1">
      <alignment horizontal="center"/>
    </xf>
    <xf numFmtId="17" fontId="9" fillId="0" borderId="2" xfId="0" applyNumberFormat="1" applyFont="1" applyFill="1" applyBorder="1" applyAlignment="1">
      <alignment horizontal="center" vertical="top" wrapText="1"/>
    </xf>
    <xf numFmtId="0" fontId="9" fillId="0" borderId="4" xfId="0" applyFont="1" applyFill="1" applyBorder="1" applyAlignment="1">
      <alignment vertical="top" wrapText="1"/>
    </xf>
    <xf numFmtId="0" fontId="9" fillId="0" borderId="3" xfId="0" applyFont="1" applyFill="1" applyBorder="1" applyAlignment="1">
      <alignment vertical="top" wrapText="1"/>
    </xf>
    <xf numFmtId="0" fontId="9" fillId="0" borderId="0" xfId="0" applyFont="1" applyFill="1" applyBorder="1" applyAlignment="1" applyProtection="1">
      <alignment horizontal="center" vertical="top" wrapText="1"/>
    </xf>
    <xf numFmtId="0" fontId="9" fillId="0" borderId="1" xfId="0" applyFont="1" applyFill="1" applyBorder="1" applyAlignment="1" applyProtection="1">
      <alignment horizontal="center" vertical="top" wrapText="1"/>
    </xf>
    <xf numFmtId="0" fontId="9" fillId="0" borderId="2"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2" borderId="2" xfId="3" applyFont="1" applyFill="1" applyBorder="1" applyAlignment="1" applyProtection="1">
      <alignment horizontal="center" vertical="top" wrapText="1"/>
    </xf>
    <xf numFmtId="165" fontId="9" fillId="2" borderId="2" xfId="3" applyNumberFormat="1" applyFont="1" applyFill="1" applyBorder="1" applyAlignment="1" applyProtection="1">
      <alignment horizontal="center" vertical="top"/>
    </xf>
    <xf numFmtId="0" fontId="9" fillId="0" borderId="9"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9" fillId="0" borderId="1" xfId="0" applyFont="1" applyFill="1" applyBorder="1" applyAlignment="1">
      <alignment horizontal="center" vertical="top" wrapText="1"/>
    </xf>
    <xf numFmtId="0" fontId="9" fillId="0" borderId="1" xfId="3" applyFont="1" applyFill="1" applyBorder="1" applyAlignment="1" applyProtection="1">
      <alignment horizontal="center" vertical="top" wrapText="1"/>
    </xf>
    <xf numFmtId="0" fontId="9" fillId="2"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0" borderId="2" xfId="3"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0" borderId="1" xfId="0" applyFont="1" applyFill="1" applyBorder="1" applyAlignment="1">
      <alignment horizontal="center" vertical="top" wrapText="1"/>
    </xf>
    <xf numFmtId="49" fontId="9" fillId="0" borderId="4" xfId="0" applyNumberFormat="1" applyFont="1" applyFill="1" applyBorder="1" applyAlignment="1" applyProtection="1">
      <alignment horizontal="center" vertical="top" wrapText="1"/>
    </xf>
    <xf numFmtId="0" fontId="9" fillId="0" borderId="1" xfId="0" applyFont="1" applyFill="1" applyBorder="1" applyAlignment="1" applyProtection="1">
      <alignment horizontal="center" vertical="top" wrapText="1"/>
    </xf>
    <xf numFmtId="2" fontId="9" fillId="0" borderId="1" xfId="0"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9" fillId="6" borderId="0" xfId="0" applyFont="1" applyFill="1" applyAlignment="1">
      <alignment horizontal="center" vertical="top"/>
    </xf>
    <xf numFmtId="0" fontId="10" fillId="6" borderId="0" xfId="0" applyFont="1" applyFill="1" applyAlignment="1">
      <alignment horizontal="center"/>
    </xf>
    <xf numFmtId="0"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12" fillId="0" borderId="1" xfId="0" applyFont="1" applyFill="1" applyBorder="1"/>
    <xf numFmtId="0" fontId="9" fillId="0"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2" borderId="4"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14" fontId="9" fillId="0" borderId="2" xfId="0" applyNumberFormat="1" applyFont="1" applyFill="1" applyBorder="1" applyAlignment="1">
      <alignment horizontal="center" vertical="top" wrapText="1"/>
    </xf>
    <xf numFmtId="2" fontId="9" fillId="0" borderId="1" xfId="0" applyNumberFormat="1" applyFont="1" applyFill="1" applyBorder="1" applyAlignment="1" applyProtection="1">
      <alignment horizontal="center" vertical="top" wrapText="1"/>
    </xf>
    <xf numFmtId="0" fontId="9" fillId="3" borderId="1" xfId="0" applyFont="1" applyFill="1" applyBorder="1" applyAlignment="1">
      <alignment horizontal="center" vertical="top" wrapText="1" shrinkToFit="1"/>
    </xf>
    <xf numFmtId="0" fontId="9" fillId="2" borderId="1"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9" fillId="0" borderId="4"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0" borderId="1" xfId="3" applyFont="1" applyFill="1" applyBorder="1" applyAlignment="1" applyProtection="1">
      <alignment horizontal="center" vertical="top" wrapText="1"/>
    </xf>
    <xf numFmtId="0" fontId="9" fillId="3" borderId="1" xfId="0" applyFont="1" applyFill="1" applyBorder="1" applyAlignment="1" applyProtection="1">
      <alignment horizontal="center" vertical="top" wrapText="1"/>
    </xf>
    <xf numFmtId="0" fontId="9" fillId="2" borderId="0" xfId="0" applyFont="1" applyFill="1" applyBorder="1" applyAlignment="1">
      <alignment horizontal="center" vertical="top" wrapText="1"/>
    </xf>
    <xf numFmtId="0" fontId="11" fillId="3" borderId="1" xfId="0" applyFont="1" applyFill="1" applyBorder="1" applyAlignment="1" applyProtection="1">
      <alignment horizontal="center" vertical="top" wrapText="1"/>
    </xf>
    <xf numFmtId="165" fontId="9" fillId="0" borderId="1" xfId="0" applyNumberFormat="1" applyFont="1" applyFill="1" applyBorder="1" applyAlignment="1">
      <alignment horizontal="center" vertical="top" wrapText="1"/>
    </xf>
    <xf numFmtId="165" fontId="9" fillId="0" borderId="2" xfId="0" applyNumberFormat="1" applyFont="1" applyFill="1" applyBorder="1" applyAlignment="1">
      <alignment horizontal="center" vertical="top" wrapText="1"/>
    </xf>
    <xf numFmtId="0" fontId="10" fillId="0" borderId="2" xfId="0" applyFont="1" applyFill="1" applyBorder="1" applyAlignment="1">
      <alignment horizontal="center" vertical="top"/>
    </xf>
    <xf numFmtId="165" fontId="9" fillId="0" borderId="2" xfId="0" applyNumberFormat="1" applyFont="1" applyFill="1" applyBorder="1" applyAlignment="1" applyProtection="1">
      <alignment horizontal="center" vertical="top" wrapText="1"/>
    </xf>
    <xf numFmtId="0" fontId="9" fillId="0" borderId="3" xfId="0" applyFont="1" applyFill="1" applyBorder="1" applyAlignment="1">
      <alignment horizontal="center" vertical="top"/>
    </xf>
    <xf numFmtId="0" fontId="9" fillId="0" borderId="7" xfId="0" applyFont="1" applyFill="1" applyBorder="1" applyAlignment="1">
      <alignment horizontal="center" vertical="top" wrapText="1"/>
    </xf>
    <xf numFmtId="0" fontId="9" fillId="0" borderId="7" xfId="0" applyFont="1" applyFill="1" applyBorder="1" applyAlignment="1">
      <alignment horizontal="center" vertical="top"/>
    </xf>
    <xf numFmtId="2" fontId="9" fillId="0" borderId="7" xfId="0" applyNumberFormat="1" applyFont="1" applyFill="1" applyBorder="1" applyAlignment="1">
      <alignment horizontal="center" vertical="top"/>
    </xf>
    <xf numFmtId="4" fontId="9" fillId="0" borderId="7" xfId="0" applyNumberFormat="1" applyFont="1" applyFill="1" applyBorder="1" applyAlignment="1">
      <alignment horizontal="center" vertical="top" wrapText="1"/>
    </xf>
    <xf numFmtId="0" fontId="9" fillId="2" borderId="17" xfId="0" applyFont="1" applyFill="1" applyBorder="1" applyAlignment="1">
      <alignment horizontal="center" vertical="top"/>
    </xf>
    <xf numFmtId="0" fontId="9" fillId="0" borderId="18" xfId="0" applyFont="1" applyFill="1" applyBorder="1" applyAlignment="1" applyProtection="1">
      <alignment horizontal="center" vertical="top" wrapText="1"/>
    </xf>
    <xf numFmtId="0" fontId="9" fillId="0" borderId="18" xfId="0" applyFont="1" applyFill="1" applyBorder="1" applyAlignment="1">
      <alignment horizontal="center" vertical="top" wrapText="1"/>
    </xf>
    <xf numFmtId="2" fontId="9" fillId="0" borderId="18" xfId="0" applyNumberFormat="1" applyFont="1" applyFill="1" applyBorder="1" applyAlignment="1">
      <alignment horizontal="center" vertical="top"/>
    </xf>
    <xf numFmtId="165" fontId="9" fillId="0" borderId="18" xfId="0" applyNumberFormat="1" applyFont="1" applyFill="1" applyBorder="1" applyAlignment="1" applyProtection="1">
      <alignment horizontal="center" vertical="top" wrapText="1"/>
    </xf>
    <xf numFmtId="4" fontId="9" fillId="0" borderId="18" xfId="0" applyNumberFormat="1" applyFont="1" applyFill="1" applyBorder="1" applyAlignment="1">
      <alignment horizontal="center" vertical="top" wrapText="1"/>
    </xf>
    <xf numFmtId="0" fontId="9" fillId="0" borderId="18" xfId="3" applyFont="1" applyFill="1" applyBorder="1" applyAlignment="1">
      <alignment horizontal="center" vertical="top" wrapText="1"/>
    </xf>
    <xf numFmtId="0" fontId="9" fillId="0" borderId="19" xfId="0" applyFont="1" applyFill="1" applyBorder="1" applyAlignment="1">
      <alignment horizontal="center" vertical="top" wrapText="1"/>
    </xf>
    <xf numFmtId="0" fontId="9" fillId="2" borderId="16" xfId="0" applyFont="1" applyFill="1" applyBorder="1" applyAlignment="1">
      <alignment horizontal="center" vertical="top"/>
    </xf>
    <xf numFmtId="0" fontId="9" fillId="0" borderId="16" xfId="0" applyFont="1" applyFill="1" applyBorder="1" applyAlignment="1">
      <alignment horizontal="center" vertical="top" wrapText="1"/>
    </xf>
    <xf numFmtId="2" fontId="9" fillId="0" borderId="16" xfId="0" applyNumberFormat="1" applyFont="1" applyFill="1" applyBorder="1" applyAlignment="1">
      <alignment horizontal="center" vertical="top"/>
    </xf>
    <xf numFmtId="0" fontId="9" fillId="0" borderId="16" xfId="0" applyFont="1" applyFill="1" applyBorder="1" applyAlignment="1" applyProtection="1">
      <alignment horizontal="center" vertical="top" wrapText="1"/>
    </xf>
    <xf numFmtId="4" fontId="9" fillId="0" borderId="16" xfId="0" applyNumberFormat="1" applyFont="1" applyFill="1" applyBorder="1" applyAlignment="1">
      <alignment horizontal="center" vertical="top" wrapText="1"/>
    </xf>
    <xf numFmtId="0" fontId="9" fillId="0" borderId="16" xfId="3" applyFont="1" applyFill="1" applyBorder="1" applyAlignment="1">
      <alignment horizontal="center" vertical="top" wrapText="1"/>
    </xf>
    <xf numFmtId="0" fontId="5" fillId="0" borderId="0" xfId="0" applyFont="1" applyFill="1" applyBorder="1" applyAlignment="1">
      <alignment horizontal="center"/>
    </xf>
    <xf numFmtId="0" fontId="9" fillId="0" borderId="4" xfId="0" applyFont="1" applyFill="1" applyBorder="1" applyAlignment="1" applyProtection="1">
      <alignment vertical="top" wrapText="1"/>
    </xf>
    <xf numFmtId="14" fontId="9" fillId="0" borderId="1" xfId="3" applyNumberFormat="1" applyFont="1" applyFill="1" applyBorder="1" applyAlignment="1">
      <alignment horizontal="center" vertical="top" wrapText="1"/>
    </xf>
    <xf numFmtId="4" fontId="9" fillId="0" borderId="1" xfId="0" applyNumberFormat="1" applyFont="1" applyFill="1" applyBorder="1" applyAlignment="1" applyProtection="1">
      <alignment horizontal="center" vertical="top" wrapText="1"/>
    </xf>
    <xf numFmtId="165" fontId="9" fillId="0" borderId="1" xfId="3" applyNumberFormat="1" applyFont="1" applyFill="1" applyBorder="1" applyAlignment="1" applyProtection="1">
      <alignment horizontal="center" vertical="top"/>
    </xf>
    <xf numFmtId="0" fontId="9" fillId="0" borderId="1" xfId="5"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175"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3" xfId="0" applyFont="1" applyFill="1" applyBorder="1" applyAlignment="1">
      <alignment horizontal="center" vertical="top" wrapText="1"/>
    </xf>
    <xf numFmtId="0" fontId="10" fillId="4" borderId="0" xfId="0" applyFont="1" applyFill="1" applyBorder="1" applyAlignment="1" applyProtection="1">
      <alignment vertical="top" wrapText="1"/>
    </xf>
    <xf numFmtId="0" fontId="9" fillId="0" borderId="1" xfId="0" applyFont="1" applyFill="1" applyBorder="1" applyAlignment="1" applyProtection="1">
      <alignment horizontal="center" vertical="top" wrapText="1"/>
    </xf>
    <xf numFmtId="0" fontId="11" fillId="3" borderId="1" xfId="0" applyFont="1" applyFill="1" applyBorder="1" applyAlignment="1">
      <alignment horizontal="center" vertical="top" wrapText="1"/>
    </xf>
    <xf numFmtId="0" fontId="9" fillId="2" borderId="1" xfId="0" applyFont="1" applyFill="1" applyBorder="1" applyAlignment="1" applyProtection="1">
      <alignment horizontal="center" vertical="top" wrapText="1"/>
    </xf>
    <xf numFmtId="0" fontId="9" fillId="0" borderId="1" xfId="3" applyFont="1" applyFill="1" applyBorder="1" applyAlignment="1" applyProtection="1">
      <alignment horizontal="center" vertical="top" wrapText="1"/>
    </xf>
    <xf numFmtId="176" fontId="9" fillId="0" borderId="1" xfId="0" applyNumberFormat="1" applyFont="1" applyFill="1" applyBorder="1" applyAlignment="1">
      <alignment horizontal="center" vertical="top" wrapText="1"/>
    </xf>
    <xf numFmtId="4" fontId="9" fillId="0" borderId="1" xfId="1" applyNumberFormat="1" applyFont="1" applyFill="1" applyBorder="1" applyAlignment="1" applyProtection="1">
      <alignment horizontal="center" vertical="top"/>
    </xf>
    <xf numFmtId="0" fontId="6" fillId="0" borderId="0" xfId="0" applyFont="1" applyFill="1"/>
    <xf numFmtId="14" fontId="11" fillId="2" borderId="1" xfId="3" applyNumberFormat="1" applyFont="1" applyFill="1" applyBorder="1" applyAlignment="1">
      <alignment horizontal="center" vertical="top" wrapText="1"/>
    </xf>
    <xf numFmtId="0" fontId="11" fillId="0" borderId="1" xfId="0" applyFont="1" applyFill="1" applyBorder="1" applyAlignment="1" applyProtection="1">
      <alignment horizontal="center" vertical="top" wrapText="1"/>
    </xf>
    <xf numFmtId="0" fontId="11" fillId="5" borderId="1" xfId="0" applyFont="1" applyFill="1" applyBorder="1" applyAlignment="1" applyProtection="1">
      <alignment horizontal="center" vertical="top" wrapText="1"/>
    </xf>
    <xf numFmtId="14" fontId="11" fillId="2" borderId="1" xfId="0" applyNumberFormat="1" applyFont="1" applyFill="1" applyBorder="1" applyAlignment="1" applyProtection="1">
      <alignment horizontal="center" vertical="top" wrapText="1"/>
    </xf>
    <xf numFmtId="0" fontId="11" fillId="5" borderId="1" xfId="3" applyFont="1" applyFill="1" applyBorder="1" applyAlignment="1" applyProtection="1">
      <alignment horizontal="center" vertical="top" wrapText="1"/>
    </xf>
    <xf numFmtId="49" fontId="11" fillId="0" borderId="1" xfId="0" applyNumberFormat="1" applyFont="1" applyFill="1" applyBorder="1" applyAlignment="1">
      <alignment horizontal="center" vertical="top" wrapText="1"/>
    </xf>
    <xf numFmtId="49" fontId="11" fillId="0" borderId="0" xfId="0" applyNumberFormat="1" applyFont="1" applyFill="1" applyAlignment="1">
      <alignment horizontal="center" vertical="top" wrapText="1"/>
    </xf>
    <xf numFmtId="165" fontId="11" fillId="0" borderId="1" xfId="0" applyNumberFormat="1" applyFont="1" applyFill="1" applyBorder="1" applyAlignment="1" applyProtection="1">
      <alignment horizontal="center" vertical="top" wrapText="1"/>
    </xf>
    <xf numFmtId="14" fontId="11" fillId="3" borderId="1" xfId="0" applyNumberFormat="1" applyFont="1" applyFill="1" applyBorder="1" applyAlignment="1" applyProtection="1">
      <alignment horizontal="center" vertical="top" wrapText="1"/>
    </xf>
    <xf numFmtId="49" fontId="11" fillId="0" borderId="2" xfId="0" applyNumberFormat="1" applyFont="1" applyFill="1" applyBorder="1" applyAlignment="1" applyProtection="1">
      <alignment horizontal="center" vertical="top" wrapText="1"/>
    </xf>
    <xf numFmtId="17" fontId="11" fillId="0" borderId="2" xfId="0" applyNumberFormat="1" applyFont="1" applyFill="1" applyBorder="1" applyAlignment="1">
      <alignment horizontal="center" vertical="top" wrapText="1"/>
    </xf>
    <xf numFmtId="0" fontId="11" fillId="0" borderId="2" xfId="0" applyFont="1" applyFill="1" applyBorder="1" applyAlignment="1" applyProtection="1">
      <alignment horizontal="center" vertical="top" wrapText="1"/>
    </xf>
    <xf numFmtId="0" fontId="20" fillId="2" borderId="1" xfId="0" applyFont="1" applyFill="1" applyBorder="1" applyAlignment="1">
      <alignment horizontal="center" vertical="top" wrapText="1"/>
    </xf>
    <xf numFmtId="0" fontId="16" fillId="0" borderId="0" xfId="0" applyFont="1"/>
    <xf numFmtId="0" fontId="9" fillId="0" borderId="1" xfId="0" applyFont="1" applyFill="1" applyBorder="1" applyAlignment="1">
      <alignment horizontal="center" vertical="top" wrapText="1" shrinkToFit="1"/>
    </xf>
    <xf numFmtId="14" fontId="9" fillId="0" borderId="1" xfId="0" applyNumberFormat="1" applyFont="1" applyFill="1" applyBorder="1" applyAlignment="1">
      <alignment horizontal="center" vertical="top"/>
    </xf>
    <xf numFmtId="0" fontId="10" fillId="0" borderId="1" xfId="0" applyFont="1" applyFill="1" applyBorder="1" applyAlignment="1">
      <alignment horizontal="center" vertical="top" wrapText="1"/>
    </xf>
    <xf numFmtId="4" fontId="11" fillId="0" borderId="1" xfId="0" applyNumberFormat="1" applyFont="1" applyFill="1" applyBorder="1" applyAlignment="1">
      <alignment horizontal="center" vertical="top" wrapText="1"/>
    </xf>
    <xf numFmtId="0" fontId="9" fillId="0" borderId="1" xfId="0" applyFont="1" applyFill="1" applyBorder="1" applyAlignment="1">
      <alignment horizontal="center"/>
    </xf>
    <xf numFmtId="0" fontId="9" fillId="0" borderId="1" xfId="0" applyNumberFormat="1" applyFont="1" applyFill="1" applyBorder="1" applyAlignment="1">
      <alignment horizontal="center" vertical="top"/>
    </xf>
    <xf numFmtId="0" fontId="11" fillId="0" borderId="7" xfId="0" applyFont="1" applyFill="1" applyBorder="1" applyAlignment="1" applyProtection="1">
      <alignment horizontal="center" vertical="top" wrapText="1"/>
    </xf>
    <xf numFmtId="0" fontId="22" fillId="0" borderId="0" xfId="0" applyFont="1" applyFill="1" applyAlignment="1">
      <alignment vertical="top"/>
    </xf>
    <xf numFmtId="2" fontId="11" fillId="0" borderId="1" xfId="0" applyNumberFormat="1"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0" fontId="11" fillId="0" borderId="1" xfId="0" applyNumberFormat="1" applyFont="1" applyFill="1" applyBorder="1" applyAlignment="1">
      <alignment horizontal="center" vertical="top" wrapText="1"/>
    </xf>
    <xf numFmtId="14" fontId="11" fillId="7" borderId="1" xfId="0"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9" fillId="0" borderId="16" xfId="0" applyFont="1" applyFill="1" applyBorder="1" applyAlignment="1">
      <alignment horizontal="center" vertical="top"/>
    </xf>
    <xf numFmtId="0" fontId="4" fillId="0" borderId="1" xfId="0" applyFont="1" applyFill="1" applyBorder="1" applyAlignment="1">
      <alignment horizontal="center" vertical="center"/>
    </xf>
    <xf numFmtId="14" fontId="9" fillId="0" borderId="2" xfId="0" applyNumberFormat="1" applyFont="1" applyFill="1" applyBorder="1" applyAlignment="1" applyProtection="1">
      <alignment horizontal="center" vertical="top" wrapText="1"/>
    </xf>
    <xf numFmtId="0" fontId="5" fillId="0" borderId="0" xfId="0" applyFont="1" applyFill="1" applyAlignment="1">
      <alignment horizontal="center" vertical="top"/>
    </xf>
    <xf numFmtId="14" fontId="9" fillId="0" borderId="1" xfId="3" applyNumberFormat="1" applyFont="1" applyFill="1" applyBorder="1" applyAlignment="1" applyProtection="1">
      <alignment horizontal="center" vertical="top" wrapText="1"/>
    </xf>
    <xf numFmtId="0" fontId="9" fillId="0" borderId="1" xfId="0" applyFont="1" applyFill="1" applyBorder="1" applyAlignment="1">
      <alignment horizontal="left" vertical="top" wrapText="1"/>
    </xf>
    <xf numFmtId="0" fontId="10" fillId="0" borderId="1" xfId="0" applyFont="1" applyFill="1" applyBorder="1" applyAlignment="1">
      <alignment horizontal="left" vertical="top"/>
    </xf>
    <xf numFmtId="0" fontId="9" fillId="0" borderId="1" xfId="0" applyFont="1" applyFill="1" applyBorder="1" applyAlignment="1">
      <alignment horizontal="left" vertical="top"/>
    </xf>
    <xf numFmtId="4" fontId="9" fillId="0" borderId="1" xfId="3" applyNumberFormat="1" applyFont="1" applyFill="1" applyBorder="1" applyAlignment="1" applyProtection="1">
      <alignment horizontal="center" vertical="top"/>
    </xf>
    <xf numFmtId="49" fontId="9" fillId="0" borderId="0" xfId="0" applyNumberFormat="1" applyFont="1" applyFill="1" applyAlignment="1">
      <alignment horizontal="center" vertical="top" wrapText="1"/>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4" xfId="0" applyFont="1" applyFill="1" applyBorder="1" applyAlignment="1">
      <alignment horizontal="center" vertical="center"/>
    </xf>
    <xf numFmtId="0" fontId="4" fillId="8" borderId="6" xfId="0" applyFont="1" applyFill="1" applyBorder="1" applyAlignment="1">
      <alignment horizontal="center" vertical="center" wrapText="1"/>
    </xf>
    <xf numFmtId="0" fontId="5" fillId="8" borderId="0" xfId="0" applyFont="1" applyFill="1"/>
    <xf numFmtId="0" fontId="11" fillId="0" borderId="1"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pplyProtection="1">
      <alignment horizontal="center" vertical="top" wrapText="1"/>
    </xf>
    <xf numFmtId="0" fontId="9" fillId="0" borderId="1" xfId="3" applyFont="1" applyFill="1" applyBorder="1" applyAlignment="1" applyProtection="1">
      <alignment horizontal="center" vertical="top" wrapText="1"/>
    </xf>
    <xf numFmtId="0" fontId="4" fillId="0" borderId="1" xfId="0" applyFont="1" applyFill="1" applyBorder="1" applyAlignment="1">
      <alignment horizontal="center" vertical="center" wrapText="1"/>
    </xf>
    <xf numFmtId="0" fontId="9" fillId="0" borderId="2" xfId="0" applyFont="1" applyFill="1" applyBorder="1" applyAlignment="1">
      <alignment horizontal="center" vertical="top" wrapText="1"/>
    </xf>
    <xf numFmtId="0" fontId="9" fillId="0" borderId="1" xfId="3" applyFont="1" applyFill="1" applyBorder="1" applyAlignment="1" applyProtection="1">
      <alignment horizontal="center" vertical="top" wrapText="1"/>
    </xf>
    <xf numFmtId="0" fontId="9" fillId="2" borderId="4"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1"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3"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2" borderId="4" xfId="0" applyFont="1" applyFill="1" applyBorder="1" applyAlignment="1" applyProtection="1">
      <alignment horizontal="center" vertical="top" wrapText="1"/>
    </xf>
    <xf numFmtId="0" fontId="9" fillId="2" borderId="3" xfId="0" applyFont="1" applyFill="1" applyBorder="1" applyAlignment="1" applyProtection="1">
      <alignment horizontal="center" vertical="top" wrapText="1"/>
    </xf>
    <xf numFmtId="49" fontId="9" fillId="2" borderId="4" xfId="0" applyNumberFormat="1" applyFont="1" applyFill="1" applyBorder="1" applyAlignment="1" applyProtection="1">
      <alignment horizontal="center" vertical="top" wrapText="1"/>
    </xf>
    <xf numFmtId="49" fontId="9" fillId="2" borderId="3" xfId="0" applyNumberFormat="1" applyFont="1" applyFill="1" applyBorder="1" applyAlignment="1" applyProtection="1">
      <alignment horizontal="center" vertical="top" wrapText="1"/>
    </xf>
    <xf numFmtId="0" fontId="13" fillId="2" borderId="5" xfId="0" applyFont="1" applyFill="1" applyBorder="1" applyAlignment="1">
      <alignment horizontal="center" vertical="top" wrapText="1"/>
    </xf>
    <xf numFmtId="0" fontId="13" fillId="2" borderId="5" xfId="0" applyFont="1" applyFill="1" applyBorder="1" applyAlignment="1">
      <alignment horizontal="center" vertical="top"/>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18" fillId="2" borderId="8" xfId="0" applyFont="1" applyFill="1" applyBorder="1" applyAlignment="1">
      <alignment horizontal="center"/>
    </xf>
    <xf numFmtId="0" fontId="18" fillId="2" borderId="11" xfId="0" applyFont="1" applyFill="1" applyBorder="1" applyAlignment="1">
      <alignment horizontal="center"/>
    </xf>
    <xf numFmtId="0" fontId="18" fillId="2" borderId="9" xfId="0" applyFont="1" applyFill="1" applyBorder="1" applyAlignment="1">
      <alignment horizontal="center"/>
    </xf>
    <xf numFmtId="0" fontId="18" fillId="2" borderId="12" xfId="0" applyFont="1" applyFill="1" applyBorder="1" applyAlignment="1">
      <alignment horizontal="center"/>
    </xf>
    <xf numFmtId="0" fontId="18" fillId="2" borderId="5" xfId="0" applyFont="1" applyFill="1" applyBorder="1" applyAlignment="1">
      <alignment horizontal="center"/>
    </xf>
    <xf numFmtId="0" fontId="18" fillId="2" borderId="13" xfId="0" applyFont="1" applyFill="1" applyBorder="1" applyAlignment="1">
      <alignment horizontal="center"/>
    </xf>
    <xf numFmtId="0" fontId="9" fillId="0" borderId="4" xfId="0" applyFont="1" applyFill="1" applyBorder="1" applyAlignment="1" applyProtection="1">
      <alignment horizontal="center" vertical="top" wrapText="1"/>
    </xf>
    <xf numFmtId="0" fontId="9" fillId="0" borderId="3" xfId="0" applyFont="1" applyFill="1" applyBorder="1" applyAlignment="1" applyProtection="1">
      <alignment horizontal="center" vertical="top" wrapText="1"/>
    </xf>
    <xf numFmtId="0" fontId="9" fillId="0" borderId="1" xfId="0" applyFont="1" applyFill="1" applyBorder="1" applyAlignment="1" applyProtection="1">
      <alignment horizontal="center" vertical="top" wrapText="1"/>
    </xf>
    <xf numFmtId="0" fontId="9" fillId="3" borderId="1" xfId="0" applyFont="1" applyFill="1" applyBorder="1" applyAlignment="1" applyProtection="1">
      <alignment horizontal="center" vertical="top" wrapText="1"/>
    </xf>
    <xf numFmtId="0" fontId="10" fillId="4" borderId="4" xfId="0" applyFont="1" applyFill="1" applyBorder="1" applyAlignment="1" applyProtection="1">
      <alignment horizontal="left" vertical="top" wrapText="1"/>
    </xf>
    <xf numFmtId="0" fontId="10" fillId="4" borderId="6" xfId="0" applyFont="1" applyFill="1" applyBorder="1" applyAlignment="1" applyProtection="1">
      <alignment horizontal="left" vertical="top" wrapText="1"/>
    </xf>
    <xf numFmtId="14" fontId="11" fillId="0" borderId="2" xfId="0" applyNumberFormat="1" applyFont="1" applyFill="1" applyBorder="1" applyAlignment="1" applyProtection="1">
      <alignment horizontal="center" vertical="top" wrapText="1"/>
    </xf>
    <xf numFmtId="14" fontId="11" fillId="0" borderId="7" xfId="0" applyNumberFormat="1" applyFont="1" applyFill="1" applyBorder="1" applyAlignment="1" applyProtection="1">
      <alignment horizontal="center" vertical="top" wrapText="1"/>
    </xf>
    <xf numFmtId="0" fontId="11" fillId="0" borderId="1" xfId="0" applyFont="1" applyFill="1" applyBorder="1" applyAlignment="1">
      <alignment horizontal="center" vertical="top" wrapText="1"/>
    </xf>
    <xf numFmtId="14" fontId="11" fillId="0" borderId="2" xfId="0" applyNumberFormat="1" applyFont="1" applyFill="1" applyBorder="1" applyAlignment="1">
      <alignment horizontal="center" vertical="top" wrapText="1"/>
    </xf>
    <xf numFmtId="14" fontId="11" fillId="0" borderId="7" xfId="0" applyNumberFormat="1" applyFont="1" applyFill="1" applyBorder="1" applyAlignment="1">
      <alignment horizontal="center" vertical="top" wrapText="1"/>
    </xf>
    <xf numFmtId="164" fontId="9" fillId="0" borderId="4" xfId="1" applyFont="1" applyFill="1" applyBorder="1" applyAlignment="1" applyProtection="1">
      <alignment horizontal="center" vertical="top" wrapText="1"/>
    </xf>
    <xf numFmtId="164" fontId="9" fillId="0" borderId="3" xfId="1" applyFont="1" applyFill="1" applyBorder="1" applyAlignment="1" applyProtection="1">
      <alignment horizontal="center"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center" vertical="top"/>
    </xf>
    <xf numFmtId="0" fontId="4" fillId="0" borderId="1"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1" xfId="0" applyFont="1" applyFill="1" applyBorder="1" applyAlignment="1">
      <alignment horizontal="center" vertical="top"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7" xfId="0" applyFont="1" applyFill="1" applyBorder="1" applyAlignment="1">
      <alignment horizontal="center" vertical="top" wrapText="1"/>
    </xf>
    <xf numFmtId="0" fontId="9" fillId="2" borderId="1" xfId="3" applyFont="1" applyFill="1" applyBorder="1" applyAlignment="1" applyProtection="1">
      <alignment horizontal="center" vertical="top" wrapText="1"/>
    </xf>
    <xf numFmtId="0" fontId="9" fillId="4" borderId="4" xfId="0" applyFont="1" applyFill="1" applyBorder="1" applyAlignment="1">
      <alignment horizontal="center" vertical="top"/>
    </xf>
    <xf numFmtId="0" fontId="9" fillId="4" borderId="6" xfId="0" applyFont="1" applyFill="1" applyBorder="1" applyAlignment="1">
      <alignment horizontal="center" vertical="top"/>
    </xf>
    <xf numFmtId="0" fontId="9" fillId="4" borderId="3" xfId="0" applyFont="1" applyFill="1" applyBorder="1" applyAlignment="1">
      <alignment horizontal="center" vertical="top"/>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9" xfId="0" applyFont="1" applyFill="1" applyBorder="1" applyAlignment="1">
      <alignment horizontal="center"/>
    </xf>
    <xf numFmtId="0" fontId="13" fillId="0" borderId="12" xfId="0" applyFont="1" applyFill="1" applyBorder="1" applyAlignment="1">
      <alignment horizontal="center"/>
    </xf>
    <xf numFmtId="0" fontId="13" fillId="0" borderId="5" xfId="0" applyFont="1" applyFill="1" applyBorder="1" applyAlignment="1">
      <alignment horizontal="center"/>
    </xf>
    <xf numFmtId="0" fontId="13" fillId="0" borderId="13" xfId="0" applyFont="1" applyFill="1" applyBorder="1" applyAlignment="1">
      <alignment horizontal="center"/>
    </xf>
    <xf numFmtId="0" fontId="4" fillId="0" borderId="2" xfId="0" applyFont="1" applyFill="1" applyBorder="1" applyAlignment="1">
      <alignment horizontal="center" vertical="center" wrapText="1"/>
    </xf>
    <xf numFmtId="0" fontId="9" fillId="0" borderId="2" xfId="3"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8" borderId="1" xfId="0" applyNumberFormat="1"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top" wrapText="1"/>
    </xf>
    <xf numFmtId="0" fontId="14" fillId="0" borderId="1" xfId="0" applyFont="1" applyFill="1" applyBorder="1" applyAlignment="1">
      <alignment horizontal="center" vertical="top" wrapText="1"/>
    </xf>
    <xf numFmtId="14" fontId="10" fillId="2" borderId="1"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top" wrapText="1"/>
    </xf>
    <xf numFmtId="0" fontId="10" fillId="0" borderId="2" xfId="0" applyFont="1" applyFill="1" applyBorder="1" applyAlignment="1">
      <alignment horizontal="center"/>
    </xf>
  </cellXfs>
  <cellStyles count="6">
    <cellStyle name="Гиперссылка" xfId="5" builtinId="8"/>
    <cellStyle name="Обычный" xfId="0" builtinId="0"/>
    <cellStyle name="Обычный 2" xfId="3"/>
    <cellStyle name="Обычный 3" xfId="2"/>
    <cellStyle name="Финансовый" xfId="1" builtinId="3"/>
    <cellStyle name="Финансовый 2" xfId="4"/>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sib.myopenugra.ru/application/view/?id=1607223" TargetMode="External"/><Relationship Id="rId2" Type="http://schemas.openxmlformats.org/officeDocument/2006/relationships/hyperlink" Target="..\..\MatvienkoAD\AppData\Roaming\&#1056;&#1077;&#1079;&#1102;&#1084;&#1077;%20&#1087;&#1088;&#1086;&#1077;&#1082;&#1090;&#1086;&#1074;\&#1048;&#1055;%20&#1043;&#1072;&#1074;&#1088;&#1080;&#1083;&#1102;&#1082;%20-%20&#1056;&#1072;&#1089;&#1096;&#1080;&#1088;&#1077;&#1085;&#1080;&#1077;%20&#1092;&#1077;&#1088;&#1084;&#1077;&#1088;&#1089;&#1082;&#1086;&#1075;&#1086;%20&#1093;&#1086;&#1079;&#1103;&#1081;&#1089;&#1090;&#1074;&#1072;%20&#1087;&#1086;%20&#1088;&#1072;&#1079;&#1074;&#1077;&#1076;&#1077;&#1085;&#1080;&#1102;%20&#1083;&#1086;&#1096;&#1072;&#1076;&#1077;&#1081;.docx" TargetMode="External"/><Relationship Id="rId1" Type="http://schemas.openxmlformats.org/officeDocument/2006/relationships/hyperlink" Target="../../MatvienkoAD/AppData/Roaming/1%20&#1056;&#1045;&#1047;&#1070;&#1052;&#1045;%20&#1055;&#1088;&#1086;&#1077;&#1082;&#1090;&#1086;&#1074;/&#1058;&#1044;%20&#1069;&#1082;&#1086;&#1085;&#1086;-&#1090;&#1077;&#1093;%20&#1055;&#1088;&#1086;&#1077;&#1082;&#1090;%20&#1087;&#1088;&#1086;&#1080;&#1079;&#1074;&#1086;&#1076;&#1089;&#1090;&#1074;&#1086;%20&#1093;&#1080;&#1084;%20&#1088;&#1077;&#1072;&#1075;&#1077;&#1085;&#1090;&#1086;&#1074;.doc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grp365.org/reestr?egrp=86:04:0000003:4919" TargetMode="External"/><Relationship Id="rId2" Type="http://schemas.openxmlformats.org/officeDocument/2006/relationships/hyperlink" Target="../../MatvienkoAD/AppData/Roaming/1%20&#1056;&#1045;&#1047;&#1070;&#1052;&#1045;%20&#1055;&#1088;&#1086;&#1077;&#1082;&#1090;&#1086;&#1074;/&#1043;&#1056;&#1069;&#1057;%20&#1052;&#1086;&#1076;&#1077;&#1088;&#1085;&#1080;&#1079;&#1072;&#1094;&#1080;&#1103;%20&#1087;&#1077;&#1088;&#1074;&#1086;&#1075;&#1086;%20&#1101;&#1085;&#1077;&#1088;&#1075;&#1086;&#1073;&#1083;&#1086;&#1082;&#1072;" TargetMode="External"/><Relationship Id="rId1" Type="http://schemas.openxmlformats.org/officeDocument/2006/relationships/hyperlink" Target="https://egrp365.org/reestr?egrp=86:04:0000018:1123" TargetMode="External"/><Relationship Id="rId6" Type="http://schemas.openxmlformats.org/officeDocument/2006/relationships/printerSettings" Target="../printerSettings/printerSettings3.bin"/><Relationship Id="rId5" Type="http://schemas.openxmlformats.org/officeDocument/2006/relationships/hyperlink" Target="https://egrp365.org/reestr?egrp=86:04:0000002:13" TargetMode="External"/><Relationship Id="rId4" Type="http://schemas.openxmlformats.org/officeDocument/2006/relationships/hyperlink" Target="https://egrp365.org/reestr?egrp=86:04:0000003:49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FF00"/>
    <pageSetUpPr fitToPage="1"/>
  </sheetPr>
  <dimension ref="A1:AF118"/>
  <sheetViews>
    <sheetView view="pageBreakPreview" zoomScale="70" zoomScaleNormal="100" zoomScaleSheetLayoutView="70" workbookViewId="0">
      <pane ySplit="5" topLeftCell="A146" activePane="bottomLeft" state="frozen"/>
      <selection pane="bottomLeft" activeCell="I171" sqref="I171"/>
    </sheetView>
  </sheetViews>
  <sheetFormatPr defaultColWidth="9.140625" defaultRowHeight="12.75" x14ac:dyDescent="0.2"/>
  <cols>
    <col min="1" max="1" width="5.140625" style="109" customWidth="1"/>
    <col min="2" max="2" width="22.140625" style="9" customWidth="1"/>
    <col min="3" max="5" width="19.85546875" style="82" hidden="1" customWidth="1"/>
    <col min="6" max="6" width="20.85546875" style="82" hidden="1" customWidth="1"/>
    <col min="7" max="7" width="21.5703125" style="9" customWidth="1"/>
    <col min="8" max="8" width="21.42578125" style="9" customWidth="1"/>
    <col min="9" max="9" width="11.7109375" style="9" customWidth="1"/>
    <col min="10" max="10" width="13.7109375" style="9" customWidth="1"/>
    <col min="11" max="11" width="16.7109375" style="9" customWidth="1"/>
    <col min="12" max="12" width="18.140625" style="9" customWidth="1"/>
    <col min="13" max="13" width="16.5703125" style="9" customWidth="1"/>
    <col min="14" max="14" width="11.28515625" style="9" customWidth="1"/>
    <col min="15" max="15" width="17.140625" style="9" customWidth="1"/>
    <col min="16" max="16" width="14.7109375" style="9" customWidth="1"/>
    <col min="17" max="17" width="15.140625" style="9" customWidth="1"/>
    <col min="18" max="18" width="11.85546875" style="9" customWidth="1"/>
    <col min="19" max="19" width="12.28515625" style="9" customWidth="1"/>
    <col min="20" max="20" width="11.85546875" style="9" customWidth="1"/>
    <col min="21" max="21" width="13.28515625" style="9" customWidth="1"/>
    <col min="22" max="22" width="11.5703125" style="9" customWidth="1"/>
    <col min="23" max="23" width="12.140625" style="9" customWidth="1"/>
    <col min="24" max="24" width="14.5703125" style="9" customWidth="1"/>
    <col min="25" max="25" width="15.7109375" style="9" customWidth="1"/>
    <col min="26" max="26" width="12.42578125" style="9" customWidth="1"/>
    <col min="27" max="27" width="17.5703125" style="9" customWidth="1"/>
    <col min="28" max="28" width="13.28515625" style="9" customWidth="1"/>
    <col min="29" max="29" width="21.7109375" style="9" customWidth="1"/>
    <col min="30" max="30" width="20.85546875" style="9" customWidth="1"/>
    <col min="31" max="31" width="20.28515625" style="9" customWidth="1"/>
    <col min="32" max="32" width="18.7109375" style="8" customWidth="1"/>
    <col min="33" max="16384" width="9.140625" style="9"/>
  </cols>
  <sheetData>
    <row r="1" spans="1:32" s="14" customFormat="1" ht="18.75" x14ac:dyDescent="0.3">
      <c r="A1" s="368" t="s">
        <v>109</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13"/>
    </row>
    <row r="2" spans="1:32" s="16" customFormat="1" ht="15" customHeight="1" x14ac:dyDescent="0.2">
      <c r="A2" s="372" t="s">
        <v>0</v>
      </c>
      <c r="B2" s="370" t="s">
        <v>1</v>
      </c>
      <c r="C2" s="373" t="s">
        <v>853</v>
      </c>
      <c r="D2" s="374"/>
      <c r="E2" s="374"/>
      <c r="F2" s="375"/>
      <c r="G2" s="370" t="s">
        <v>2</v>
      </c>
      <c r="H2" s="370"/>
      <c r="I2" s="370" t="s">
        <v>3</v>
      </c>
      <c r="J2" s="370" t="s">
        <v>4</v>
      </c>
      <c r="K2" s="370" t="s">
        <v>5</v>
      </c>
      <c r="L2" s="370" t="s">
        <v>6</v>
      </c>
      <c r="M2" s="370" t="s">
        <v>30</v>
      </c>
      <c r="N2" s="371" t="s">
        <v>25</v>
      </c>
      <c r="O2" s="370" t="s">
        <v>7</v>
      </c>
      <c r="P2" s="370"/>
      <c r="Q2" s="370"/>
      <c r="R2" s="370"/>
      <c r="S2" s="370" t="s">
        <v>11</v>
      </c>
      <c r="T2" s="370"/>
      <c r="U2" s="370"/>
      <c r="V2" s="370"/>
      <c r="W2" s="370" t="s">
        <v>12</v>
      </c>
      <c r="X2" s="370"/>
      <c r="Y2" s="370"/>
      <c r="Z2" s="370"/>
      <c r="AA2" s="370" t="s">
        <v>28</v>
      </c>
      <c r="AB2" s="370" t="s">
        <v>13</v>
      </c>
      <c r="AC2" s="370" t="s">
        <v>14</v>
      </c>
      <c r="AD2" s="370" t="s">
        <v>32</v>
      </c>
      <c r="AE2" s="370" t="s">
        <v>29</v>
      </c>
      <c r="AF2" s="15"/>
    </row>
    <row r="3" spans="1:32" s="16" customFormat="1" ht="26.25" customHeight="1" x14ac:dyDescent="0.2">
      <c r="A3" s="372"/>
      <c r="B3" s="370"/>
      <c r="C3" s="376"/>
      <c r="D3" s="377"/>
      <c r="E3" s="377"/>
      <c r="F3" s="378"/>
      <c r="G3" s="370"/>
      <c r="H3" s="370"/>
      <c r="I3" s="370"/>
      <c r="J3" s="370"/>
      <c r="K3" s="370"/>
      <c r="L3" s="370"/>
      <c r="M3" s="370"/>
      <c r="N3" s="371"/>
      <c r="O3" s="370"/>
      <c r="P3" s="370"/>
      <c r="Q3" s="370"/>
      <c r="R3" s="370"/>
      <c r="S3" s="370" t="s">
        <v>16</v>
      </c>
      <c r="T3" s="370"/>
      <c r="U3" s="370" t="s">
        <v>17</v>
      </c>
      <c r="V3" s="370"/>
      <c r="W3" s="370" t="s">
        <v>18</v>
      </c>
      <c r="X3" s="370"/>
      <c r="Y3" s="370" t="s">
        <v>19</v>
      </c>
      <c r="Z3" s="370" t="s">
        <v>20</v>
      </c>
      <c r="AA3" s="370"/>
      <c r="AB3" s="370"/>
      <c r="AC3" s="370"/>
      <c r="AD3" s="370"/>
      <c r="AE3" s="370"/>
      <c r="AF3" s="15"/>
    </row>
    <row r="4" spans="1:32" s="16" customFormat="1" ht="90" x14ac:dyDescent="0.2">
      <c r="A4" s="372"/>
      <c r="B4" s="370"/>
      <c r="C4" s="79" t="s">
        <v>836</v>
      </c>
      <c r="D4" s="80" t="s">
        <v>834</v>
      </c>
      <c r="E4" s="80" t="s">
        <v>940</v>
      </c>
      <c r="F4" s="79" t="s">
        <v>845</v>
      </c>
      <c r="G4" s="17" t="s">
        <v>8</v>
      </c>
      <c r="H4" s="17" t="s">
        <v>9</v>
      </c>
      <c r="I4" s="370"/>
      <c r="J4" s="370"/>
      <c r="K4" s="370"/>
      <c r="L4" s="370"/>
      <c r="M4" s="370"/>
      <c r="N4" s="371"/>
      <c r="O4" s="17" t="s">
        <v>26</v>
      </c>
      <c r="P4" s="17" t="s">
        <v>27</v>
      </c>
      <c r="Q4" s="17" t="s">
        <v>31</v>
      </c>
      <c r="R4" s="17" t="s">
        <v>10</v>
      </c>
      <c r="S4" s="17" t="s">
        <v>21</v>
      </c>
      <c r="T4" s="17" t="s">
        <v>22</v>
      </c>
      <c r="U4" s="17" t="s">
        <v>21</v>
      </c>
      <c r="V4" s="17" t="s">
        <v>22</v>
      </c>
      <c r="W4" s="17" t="s">
        <v>23</v>
      </c>
      <c r="X4" s="17" t="s">
        <v>24</v>
      </c>
      <c r="Y4" s="370"/>
      <c r="Z4" s="370"/>
      <c r="AA4" s="370"/>
      <c r="AB4" s="370"/>
      <c r="AC4" s="370"/>
      <c r="AD4" s="370"/>
      <c r="AE4" s="370"/>
      <c r="AF4" s="15"/>
    </row>
    <row r="5" spans="1:32" x14ac:dyDescent="0.2">
      <c r="A5" s="225">
        <v>1</v>
      </c>
      <c r="B5" s="18">
        <v>2</v>
      </c>
      <c r="C5" s="81"/>
      <c r="D5" s="81"/>
      <c r="E5" s="81"/>
      <c r="F5" s="81"/>
      <c r="G5" s="19">
        <v>3</v>
      </c>
      <c r="H5" s="19">
        <v>4</v>
      </c>
      <c r="I5" s="18">
        <v>5</v>
      </c>
      <c r="J5" s="18">
        <v>6</v>
      </c>
      <c r="K5" s="19">
        <v>7</v>
      </c>
      <c r="L5" s="19">
        <v>8</v>
      </c>
      <c r="M5" s="18">
        <v>9</v>
      </c>
      <c r="N5" s="18">
        <v>10</v>
      </c>
      <c r="O5" s="19">
        <v>11</v>
      </c>
      <c r="P5" s="19">
        <v>12</v>
      </c>
      <c r="Q5" s="18">
        <v>13</v>
      </c>
      <c r="R5" s="18">
        <v>14</v>
      </c>
      <c r="S5" s="19">
        <v>15</v>
      </c>
      <c r="T5" s="19">
        <v>16</v>
      </c>
      <c r="U5" s="18">
        <v>17</v>
      </c>
      <c r="V5" s="18">
        <v>18</v>
      </c>
      <c r="W5" s="19">
        <v>19</v>
      </c>
      <c r="X5" s="19">
        <v>20</v>
      </c>
      <c r="Y5" s="18">
        <v>21</v>
      </c>
      <c r="Z5" s="18">
        <v>22</v>
      </c>
      <c r="AA5" s="19">
        <v>23</v>
      </c>
      <c r="AB5" s="19">
        <v>24</v>
      </c>
      <c r="AC5" s="18">
        <v>25</v>
      </c>
      <c r="AD5" s="18">
        <v>26</v>
      </c>
      <c r="AE5" s="19">
        <v>27</v>
      </c>
    </row>
    <row r="6" spans="1:32" ht="144.75" customHeight="1" x14ac:dyDescent="0.2">
      <c r="A6" s="224">
        <v>1</v>
      </c>
      <c r="B6" s="134" t="s">
        <v>512</v>
      </c>
      <c r="C6" s="67" t="s">
        <v>854</v>
      </c>
      <c r="D6" s="304" t="s">
        <v>929</v>
      </c>
      <c r="E6" s="304"/>
      <c r="F6" s="67" t="s">
        <v>932</v>
      </c>
      <c r="G6" s="134" t="s">
        <v>513</v>
      </c>
      <c r="H6" s="136" t="s">
        <v>514</v>
      </c>
      <c r="I6" s="228">
        <v>3</v>
      </c>
      <c r="J6" s="3">
        <f t="shared" ref="J6:J25" si="0">O6*0.9%</f>
        <v>36.000000000000007</v>
      </c>
      <c r="K6" s="134" t="s">
        <v>34</v>
      </c>
      <c r="L6" s="136" t="s">
        <v>540</v>
      </c>
      <c r="M6" s="136" t="s">
        <v>546</v>
      </c>
      <c r="N6" s="136" t="s">
        <v>127</v>
      </c>
      <c r="O6" s="4">
        <v>4000</v>
      </c>
      <c r="P6" s="4">
        <v>0</v>
      </c>
      <c r="Q6" s="4">
        <v>4000</v>
      </c>
      <c r="R6" s="136" t="s">
        <v>45</v>
      </c>
      <c r="S6" s="229" t="s">
        <v>340</v>
      </c>
      <c r="T6" s="6">
        <v>0</v>
      </c>
      <c r="U6" s="229" t="s">
        <v>340</v>
      </c>
      <c r="V6" s="6">
        <v>0</v>
      </c>
      <c r="W6" s="1" t="s">
        <v>101</v>
      </c>
      <c r="X6" s="1" t="s">
        <v>243</v>
      </c>
      <c r="Y6" s="1" t="s">
        <v>239</v>
      </c>
      <c r="Z6" s="1" t="s">
        <v>239</v>
      </c>
      <c r="AA6" s="134" t="s">
        <v>515</v>
      </c>
      <c r="AB6" s="228" t="s">
        <v>1448</v>
      </c>
      <c r="AC6" s="136" t="s">
        <v>516</v>
      </c>
      <c r="AD6" s="356" t="s">
        <v>1449</v>
      </c>
      <c r="AE6" s="357"/>
    </row>
    <row r="7" spans="1:32" ht="51" customHeight="1" x14ac:dyDescent="0.2">
      <c r="A7" s="110">
        <v>2</v>
      </c>
      <c r="B7" s="136" t="s">
        <v>517</v>
      </c>
      <c r="C7" s="10" t="s">
        <v>855</v>
      </c>
      <c r="D7" s="83">
        <v>45387</v>
      </c>
      <c r="E7" s="83"/>
      <c r="F7" s="10" t="s">
        <v>901</v>
      </c>
      <c r="G7" s="21"/>
      <c r="H7" s="21"/>
      <c r="I7" s="21"/>
      <c r="J7" s="3">
        <f t="shared" si="0"/>
        <v>270.00000000000006</v>
      </c>
      <c r="K7" s="136" t="s">
        <v>34</v>
      </c>
      <c r="L7" s="136" t="s">
        <v>540</v>
      </c>
      <c r="M7" s="222" t="s">
        <v>546</v>
      </c>
      <c r="N7" s="136" t="s">
        <v>511</v>
      </c>
      <c r="O7" s="4">
        <v>30000</v>
      </c>
      <c r="P7" s="21"/>
      <c r="Q7" s="21"/>
      <c r="R7" s="134" t="s">
        <v>45</v>
      </c>
      <c r="S7" s="21"/>
      <c r="T7" s="21"/>
      <c r="U7" s="21"/>
      <c r="V7" s="21"/>
      <c r="W7" s="1" t="s">
        <v>120</v>
      </c>
      <c r="X7" s="21"/>
      <c r="Y7" s="21"/>
      <c r="Z7" s="21"/>
      <c r="AA7" s="136" t="s">
        <v>566</v>
      </c>
      <c r="AB7" s="21"/>
      <c r="AC7" s="136" t="s">
        <v>518</v>
      </c>
      <c r="AD7" s="356" t="s">
        <v>931</v>
      </c>
      <c r="AE7" s="357"/>
    </row>
    <row r="8" spans="1:32" s="109" customFormat="1" ht="57.75" customHeight="1" x14ac:dyDescent="0.2">
      <c r="A8" s="224">
        <v>3</v>
      </c>
      <c r="B8" s="104" t="s">
        <v>568</v>
      </c>
      <c r="C8" s="305" t="s">
        <v>847</v>
      </c>
      <c r="D8" s="159">
        <v>45278</v>
      </c>
      <c r="E8" s="159"/>
      <c r="F8" s="306" t="s">
        <v>869</v>
      </c>
      <c r="G8" s="104" t="s">
        <v>519</v>
      </c>
      <c r="H8" s="105"/>
      <c r="I8" s="105"/>
      <c r="J8" s="106">
        <f t="shared" si="0"/>
        <v>180.00000000000003</v>
      </c>
      <c r="K8" s="104" t="s">
        <v>34</v>
      </c>
      <c r="L8" s="133" t="s">
        <v>540</v>
      </c>
      <c r="M8" s="104" t="s">
        <v>58</v>
      </c>
      <c r="N8" s="110" t="s">
        <v>511</v>
      </c>
      <c r="O8" s="137">
        <v>20000</v>
      </c>
      <c r="P8" s="137">
        <v>20000</v>
      </c>
      <c r="Q8" s="105"/>
      <c r="R8" s="104" t="s">
        <v>47</v>
      </c>
      <c r="S8" s="105"/>
      <c r="T8" s="133"/>
      <c r="U8" s="110" t="s">
        <v>561</v>
      </c>
      <c r="V8" s="105"/>
      <c r="W8" s="105"/>
      <c r="X8" s="105"/>
      <c r="Y8" s="105"/>
      <c r="Z8" s="104"/>
      <c r="AA8" s="104" t="s">
        <v>567</v>
      </c>
      <c r="AB8" s="105"/>
      <c r="AC8" s="105"/>
      <c r="AD8" s="358" t="s">
        <v>931</v>
      </c>
      <c r="AE8" s="359"/>
      <c r="AF8" s="108"/>
    </row>
    <row r="9" spans="1:32" ht="54.75" customHeight="1" x14ac:dyDescent="0.2">
      <c r="A9" s="297">
        <v>4</v>
      </c>
      <c r="B9" s="134" t="s">
        <v>325</v>
      </c>
      <c r="C9" s="67" t="s">
        <v>863</v>
      </c>
      <c r="D9" s="307">
        <v>45306</v>
      </c>
      <c r="E9" s="307"/>
      <c r="F9" s="67" t="s">
        <v>858</v>
      </c>
      <c r="G9" s="134" t="s">
        <v>55</v>
      </c>
      <c r="H9" s="2"/>
      <c r="I9" s="2"/>
      <c r="J9" s="3">
        <f t="shared" si="0"/>
        <v>72.000000000000014</v>
      </c>
      <c r="K9" s="134" t="s">
        <v>34</v>
      </c>
      <c r="L9" s="134" t="s">
        <v>540</v>
      </c>
      <c r="M9" s="134" t="s">
        <v>252</v>
      </c>
      <c r="N9" s="1" t="s">
        <v>511</v>
      </c>
      <c r="O9" s="4">
        <v>8000</v>
      </c>
      <c r="P9" s="4"/>
      <c r="Q9" s="4">
        <v>8000</v>
      </c>
      <c r="R9" s="134" t="s">
        <v>45</v>
      </c>
      <c r="S9" s="1" t="s">
        <v>243</v>
      </c>
      <c r="T9" s="25">
        <v>0</v>
      </c>
      <c r="U9" s="134" t="s">
        <v>561</v>
      </c>
      <c r="V9" s="134" t="s">
        <v>232</v>
      </c>
      <c r="W9" s="134" t="s">
        <v>101</v>
      </c>
      <c r="X9" s="136" t="s">
        <v>340</v>
      </c>
      <c r="Y9" s="134" t="s">
        <v>239</v>
      </c>
      <c r="Z9" s="134" t="s">
        <v>239</v>
      </c>
      <c r="AA9" s="134" t="s">
        <v>324</v>
      </c>
      <c r="AB9" s="136" t="s">
        <v>154</v>
      </c>
      <c r="AC9" s="136" t="s">
        <v>176</v>
      </c>
      <c r="AD9" s="356" t="s">
        <v>931</v>
      </c>
      <c r="AE9" s="357"/>
    </row>
    <row r="10" spans="1:32" ht="57" customHeight="1" x14ac:dyDescent="0.2">
      <c r="A10" s="297">
        <v>5</v>
      </c>
      <c r="B10" s="134" t="s">
        <v>326</v>
      </c>
      <c r="C10" s="67" t="s">
        <v>863</v>
      </c>
      <c r="D10" s="307">
        <v>45306</v>
      </c>
      <c r="E10" s="307"/>
      <c r="F10" s="67" t="s">
        <v>858</v>
      </c>
      <c r="G10" s="134" t="s">
        <v>56</v>
      </c>
      <c r="H10" s="2"/>
      <c r="I10" s="2"/>
      <c r="J10" s="3">
        <f t="shared" si="0"/>
        <v>88.200000000000017</v>
      </c>
      <c r="K10" s="134" t="s">
        <v>34</v>
      </c>
      <c r="L10" s="134" t="s">
        <v>540</v>
      </c>
      <c r="M10" s="134" t="s">
        <v>252</v>
      </c>
      <c r="N10" s="1" t="s">
        <v>511</v>
      </c>
      <c r="O10" s="4">
        <v>9800</v>
      </c>
      <c r="P10" s="21"/>
      <c r="Q10" s="4">
        <v>9800</v>
      </c>
      <c r="R10" s="134" t="s">
        <v>45</v>
      </c>
      <c r="S10" s="1" t="s">
        <v>243</v>
      </c>
      <c r="T10" s="4">
        <v>0</v>
      </c>
      <c r="U10" s="134" t="s">
        <v>561</v>
      </c>
      <c r="V10" s="134" t="s">
        <v>232</v>
      </c>
      <c r="W10" s="134" t="s">
        <v>101</v>
      </c>
      <c r="X10" s="134" t="s">
        <v>255</v>
      </c>
      <c r="Y10" s="134" t="s">
        <v>239</v>
      </c>
      <c r="Z10" s="134" t="s">
        <v>239</v>
      </c>
      <c r="AA10" s="144" t="s">
        <v>324</v>
      </c>
      <c r="AB10" s="136" t="s">
        <v>154</v>
      </c>
      <c r="AC10" s="136" t="s">
        <v>176</v>
      </c>
      <c r="AD10" s="356" t="s">
        <v>931</v>
      </c>
      <c r="AE10" s="357"/>
    </row>
    <row r="11" spans="1:32" ht="71.25" customHeight="1" x14ac:dyDescent="0.2">
      <c r="A11" s="110">
        <v>6</v>
      </c>
      <c r="B11" s="134" t="s">
        <v>902</v>
      </c>
      <c r="C11" s="67" t="s">
        <v>863</v>
      </c>
      <c r="D11" s="307">
        <v>45306</v>
      </c>
      <c r="E11" s="307"/>
      <c r="F11" s="67" t="s">
        <v>858</v>
      </c>
      <c r="G11" s="134" t="s">
        <v>54</v>
      </c>
      <c r="H11" s="2"/>
      <c r="I11" s="2"/>
      <c r="J11" s="3">
        <f t="shared" si="0"/>
        <v>124.20000000000002</v>
      </c>
      <c r="K11" s="134" t="s">
        <v>34</v>
      </c>
      <c r="L11" s="134" t="s">
        <v>540</v>
      </c>
      <c r="M11" s="134" t="s">
        <v>252</v>
      </c>
      <c r="N11" s="1" t="s">
        <v>511</v>
      </c>
      <c r="O11" s="4">
        <v>13800</v>
      </c>
      <c r="Q11" s="4">
        <v>13800</v>
      </c>
      <c r="R11" s="134" t="s">
        <v>45</v>
      </c>
      <c r="S11" s="1" t="s">
        <v>243</v>
      </c>
      <c r="T11" s="4">
        <v>0</v>
      </c>
      <c r="U11" s="134" t="s">
        <v>561</v>
      </c>
      <c r="V11" s="134" t="s">
        <v>232</v>
      </c>
      <c r="W11" s="134" t="s">
        <v>101</v>
      </c>
      <c r="X11" s="134" t="s">
        <v>255</v>
      </c>
      <c r="Y11" s="134" t="s">
        <v>239</v>
      </c>
      <c r="Z11" s="134" t="s">
        <v>239</v>
      </c>
      <c r="AA11" s="144" t="s">
        <v>324</v>
      </c>
      <c r="AB11" s="136" t="s">
        <v>154</v>
      </c>
      <c r="AC11" s="136" t="s">
        <v>176</v>
      </c>
      <c r="AD11" s="356" t="s">
        <v>931</v>
      </c>
      <c r="AE11" s="357"/>
    </row>
    <row r="12" spans="1:32" s="143" customFormat="1" ht="75" customHeight="1" x14ac:dyDescent="0.2">
      <c r="A12" s="297">
        <v>7</v>
      </c>
      <c r="B12" s="136" t="s">
        <v>683</v>
      </c>
      <c r="C12" s="67" t="s">
        <v>928</v>
      </c>
      <c r="D12" s="304">
        <v>45654</v>
      </c>
      <c r="E12" s="304"/>
      <c r="F12" s="67" t="s">
        <v>1277</v>
      </c>
      <c r="G12" s="136"/>
      <c r="H12" s="136" t="s">
        <v>684</v>
      </c>
      <c r="I12" s="64"/>
      <c r="J12" s="3">
        <f t="shared" si="0"/>
        <v>26.1</v>
      </c>
      <c r="K12" s="136" t="s">
        <v>34</v>
      </c>
      <c r="L12" s="47" t="s">
        <v>540</v>
      </c>
      <c r="M12" s="136" t="s">
        <v>546</v>
      </c>
      <c r="N12" s="1" t="s">
        <v>511</v>
      </c>
      <c r="O12" s="6">
        <v>2900</v>
      </c>
      <c r="P12" s="6">
        <v>500</v>
      </c>
      <c r="Q12" s="6">
        <v>2400</v>
      </c>
      <c r="R12" s="136" t="s">
        <v>45</v>
      </c>
      <c r="S12" s="2"/>
      <c r="T12" s="36"/>
      <c r="U12" s="134" t="s">
        <v>561</v>
      </c>
      <c r="V12" s="134" t="s">
        <v>232</v>
      </c>
      <c r="W12" s="1" t="s">
        <v>101</v>
      </c>
      <c r="X12" s="134" t="s">
        <v>255</v>
      </c>
      <c r="Y12" s="1" t="s">
        <v>239</v>
      </c>
      <c r="Z12" s="1" t="s">
        <v>239</v>
      </c>
      <c r="AA12" s="142" t="s">
        <v>930</v>
      </c>
      <c r="AB12" s="40"/>
      <c r="AC12" s="40"/>
      <c r="AD12" s="356" t="s">
        <v>931</v>
      </c>
      <c r="AE12" s="357"/>
    </row>
    <row r="13" spans="1:32" s="109" customFormat="1" ht="95.25" customHeight="1" x14ac:dyDescent="0.2">
      <c r="A13" s="297">
        <v>8</v>
      </c>
      <c r="B13" s="138" t="s">
        <v>68</v>
      </c>
      <c r="C13" s="121" t="s">
        <v>856</v>
      </c>
      <c r="D13" s="121" t="s">
        <v>857</v>
      </c>
      <c r="E13" s="121"/>
      <c r="F13" s="308" t="s">
        <v>858</v>
      </c>
      <c r="G13" s="138" t="s">
        <v>69</v>
      </c>
      <c r="H13" s="139"/>
      <c r="I13" s="139"/>
      <c r="J13" s="106">
        <f t="shared" si="0"/>
        <v>18.000000000000004</v>
      </c>
      <c r="K13" s="138" t="s">
        <v>34</v>
      </c>
      <c r="L13" s="104" t="s">
        <v>541</v>
      </c>
      <c r="M13" s="249" t="s">
        <v>546</v>
      </c>
      <c r="N13" s="110" t="s">
        <v>511</v>
      </c>
      <c r="O13" s="126">
        <v>2000</v>
      </c>
      <c r="P13" s="126">
        <v>2000</v>
      </c>
      <c r="Q13" s="126">
        <v>0</v>
      </c>
      <c r="R13" s="133" t="s">
        <v>45</v>
      </c>
      <c r="S13" s="104" t="s">
        <v>342</v>
      </c>
      <c r="T13" s="126">
        <v>0</v>
      </c>
      <c r="U13" s="110" t="s">
        <v>561</v>
      </c>
      <c r="V13" s="138" t="s">
        <v>232</v>
      </c>
      <c r="W13" s="110" t="s">
        <v>101</v>
      </c>
      <c r="X13" s="104" t="s">
        <v>255</v>
      </c>
      <c r="Y13" s="104" t="s">
        <v>239</v>
      </c>
      <c r="Z13" s="104" t="s">
        <v>239</v>
      </c>
      <c r="AA13" s="138" t="s">
        <v>335</v>
      </c>
      <c r="AB13" s="133" t="s">
        <v>161</v>
      </c>
      <c r="AC13" s="133" t="s">
        <v>182</v>
      </c>
      <c r="AD13" s="133" t="s">
        <v>682</v>
      </c>
      <c r="AE13" s="133" t="s">
        <v>866</v>
      </c>
      <c r="AF13" s="108"/>
    </row>
    <row r="14" spans="1:32" s="109" customFormat="1" ht="81.75" customHeight="1" x14ac:dyDescent="0.2">
      <c r="A14" s="297">
        <v>9</v>
      </c>
      <c r="B14" s="104" t="s">
        <v>552</v>
      </c>
      <c r="C14" s="121" t="s">
        <v>838</v>
      </c>
      <c r="D14" s="309" t="s">
        <v>859</v>
      </c>
      <c r="E14" s="309"/>
      <c r="F14" s="308" t="s">
        <v>858</v>
      </c>
      <c r="G14" s="104" t="s">
        <v>553</v>
      </c>
      <c r="H14" s="105"/>
      <c r="I14" s="133" t="s">
        <v>236</v>
      </c>
      <c r="J14" s="106">
        <f t="shared" si="0"/>
        <v>108.00000000000001</v>
      </c>
      <c r="K14" s="104" t="s">
        <v>34</v>
      </c>
      <c r="L14" s="104" t="s">
        <v>541</v>
      </c>
      <c r="M14" s="133" t="s">
        <v>546</v>
      </c>
      <c r="N14" s="110" t="s">
        <v>511</v>
      </c>
      <c r="O14" s="107">
        <v>12000</v>
      </c>
      <c r="P14" s="107">
        <v>0</v>
      </c>
      <c r="Q14" s="107">
        <v>12000</v>
      </c>
      <c r="R14" s="104" t="s">
        <v>47</v>
      </c>
      <c r="S14" s="104" t="s">
        <v>342</v>
      </c>
      <c r="T14" s="107">
        <v>0</v>
      </c>
      <c r="U14" s="104" t="s">
        <v>340</v>
      </c>
      <c r="V14" s="107">
        <v>0</v>
      </c>
      <c r="W14" s="104" t="s">
        <v>340</v>
      </c>
      <c r="X14" s="104" t="s">
        <v>340</v>
      </c>
      <c r="Y14" s="104" t="s">
        <v>340</v>
      </c>
      <c r="Z14" s="104" t="s">
        <v>340</v>
      </c>
      <c r="AA14" s="138" t="s">
        <v>569</v>
      </c>
      <c r="AB14" s="133" t="s">
        <v>1527</v>
      </c>
      <c r="AC14" s="133" t="s">
        <v>181</v>
      </c>
      <c r="AD14" s="358" t="s">
        <v>931</v>
      </c>
      <c r="AE14" s="359"/>
      <c r="AF14" s="108"/>
    </row>
    <row r="15" spans="1:32" s="109" customFormat="1" ht="67.5" customHeight="1" x14ac:dyDescent="0.2">
      <c r="A15" s="110">
        <v>10</v>
      </c>
      <c r="B15" s="133" t="s">
        <v>557</v>
      </c>
      <c r="C15" s="121" t="s">
        <v>838</v>
      </c>
      <c r="D15" s="310" t="s">
        <v>859</v>
      </c>
      <c r="E15" s="309"/>
      <c r="F15" s="308" t="s">
        <v>861</v>
      </c>
      <c r="G15" s="138" t="s">
        <v>438</v>
      </c>
      <c r="H15" s="139"/>
      <c r="I15" s="133"/>
      <c r="J15" s="106">
        <f t="shared" si="0"/>
        <v>10.8</v>
      </c>
      <c r="K15" s="104" t="s">
        <v>34</v>
      </c>
      <c r="L15" s="104" t="s">
        <v>541</v>
      </c>
      <c r="M15" s="133" t="s">
        <v>546</v>
      </c>
      <c r="N15" s="110" t="s">
        <v>229</v>
      </c>
      <c r="O15" s="107">
        <v>1200</v>
      </c>
      <c r="P15" s="107"/>
      <c r="Q15" s="107"/>
      <c r="R15" s="133" t="s">
        <v>45</v>
      </c>
      <c r="S15" s="104" t="s">
        <v>342</v>
      </c>
      <c r="T15" s="107"/>
      <c r="U15" s="104"/>
      <c r="V15" s="107"/>
      <c r="W15" s="104"/>
      <c r="X15" s="104"/>
      <c r="Y15" s="104"/>
      <c r="Z15" s="104"/>
      <c r="AA15" s="138" t="s">
        <v>558</v>
      </c>
      <c r="AB15" s="133"/>
      <c r="AC15" s="133"/>
      <c r="AD15" s="358" t="s">
        <v>931</v>
      </c>
      <c r="AE15" s="359"/>
      <c r="AF15" s="108"/>
    </row>
    <row r="16" spans="1:32" ht="142.5" customHeight="1" x14ac:dyDescent="0.2">
      <c r="A16" s="297">
        <v>11</v>
      </c>
      <c r="B16" s="138" t="s">
        <v>597</v>
      </c>
      <c r="C16" s="75" t="s">
        <v>906</v>
      </c>
      <c r="D16" s="91">
        <v>45315</v>
      </c>
      <c r="E16" s="91"/>
      <c r="F16" s="75" t="s">
        <v>909</v>
      </c>
      <c r="G16" s="135" t="s">
        <v>907</v>
      </c>
      <c r="H16" s="2"/>
      <c r="I16" s="136"/>
      <c r="J16" s="3">
        <f t="shared" si="0"/>
        <v>36.900000000000006</v>
      </c>
      <c r="K16" s="135" t="s">
        <v>387</v>
      </c>
      <c r="L16" s="134" t="s">
        <v>541</v>
      </c>
      <c r="M16" s="136" t="s">
        <v>546</v>
      </c>
      <c r="N16" s="1" t="s">
        <v>620</v>
      </c>
      <c r="O16" s="6">
        <v>4100</v>
      </c>
      <c r="P16" s="6"/>
      <c r="Q16" s="6">
        <v>4100</v>
      </c>
      <c r="R16" s="136"/>
      <c r="S16" s="134"/>
      <c r="T16" s="6"/>
      <c r="U16" s="134"/>
      <c r="V16" s="6"/>
      <c r="W16" s="134"/>
      <c r="X16" s="134"/>
      <c r="Y16" s="134"/>
      <c r="Z16" s="134"/>
      <c r="AA16" s="135" t="s">
        <v>386</v>
      </c>
      <c r="AB16" s="136"/>
      <c r="AC16" s="136"/>
      <c r="AD16" s="134"/>
      <c r="AE16" s="134"/>
    </row>
    <row r="17" spans="1:32" ht="140.25" x14ac:dyDescent="0.2">
      <c r="A17" s="297">
        <v>12</v>
      </c>
      <c r="B17" s="36" t="s">
        <v>1003</v>
      </c>
      <c r="C17" s="10" t="s">
        <v>1004</v>
      </c>
      <c r="D17" s="83">
        <v>45716</v>
      </c>
      <c r="E17" s="83"/>
      <c r="F17" s="308" t="s">
        <v>1430</v>
      </c>
      <c r="G17" s="36" t="s">
        <v>1006</v>
      </c>
      <c r="H17" s="36" t="s">
        <v>1008</v>
      </c>
      <c r="I17" s="115"/>
      <c r="J17" s="3">
        <f t="shared" si="0"/>
        <v>2778.03</v>
      </c>
      <c r="K17" s="118" t="s">
        <v>34</v>
      </c>
      <c r="L17" s="118" t="s">
        <v>541</v>
      </c>
      <c r="M17" s="103" t="s">
        <v>1009</v>
      </c>
      <c r="N17" s="1">
        <v>2026</v>
      </c>
      <c r="O17" s="6">
        <v>308670</v>
      </c>
      <c r="P17" s="6">
        <v>150000</v>
      </c>
      <c r="Q17" s="6">
        <v>158670</v>
      </c>
      <c r="R17" s="115" t="s">
        <v>47</v>
      </c>
      <c r="S17" s="119" t="s">
        <v>340</v>
      </c>
      <c r="T17" s="6">
        <v>0</v>
      </c>
      <c r="U17" s="119" t="s">
        <v>340</v>
      </c>
      <c r="V17" s="6">
        <v>0</v>
      </c>
      <c r="W17" s="1" t="s">
        <v>101</v>
      </c>
      <c r="X17" s="104" t="s">
        <v>255</v>
      </c>
      <c r="Y17" s="118" t="s">
        <v>340</v>
      </c>
      <c r="Z17" s="118" t="s">
        <v>340</v>
      </c>
      <c r="AA17" s="36" t="s">
        <v>1007</v>
      </c>
      <c r="AB17" s="115"/>
      <c r="AC17" s="115" t="s">
        <v>1010</v>
      </c>
      <c r="AD17" s="360" t="s">
        <v>1431</v>
      </c>
      <c r="AE17" s="360"/>
    </row>
    <row r="18" spans="1:32" ht="78" customHeight="1" x14ac:dyDescent="0.2">
      <c r="A18" s="297">
        <v>13</v>
      </c>
      <c r="B18" s="36" t="s">
        <v>1016</v>
      </c>
      <c r="C18" s="10" t="s">
        <v>1012</v>
      </c>
      <c r="D18" s="83">
        <v>45601</v>
      </c>
      <c r="E18" s="83"/>
      <c r="F18" s="83"/>
      <c r="G18" s="36" t="s">
        <v>1011</v>
      </c>
      <c r="H18" s="36" t="s">
        <v>1013</v>
      </c>
      <c r="I18" s="171">
        <v>1</v>
      </c>
      <c r="J18" s="3">
        <f t="shared" si="0"/>
        <v>63.000000000000007</v>
      </c>
      <c r="K18" s="171" t="s">
        <v>1014</v>
      </c>
      <c r="L18" s="171" t="s">
        <v>541</v>
      </c>
      <c r="M18" s="168" t="s">
        <v>1242</v>
      </c>
      <c r="N18" s="1" t="s">
        <v>127</v>
      </c>
      <c r="O18" s="6">
        <v>7000</v>
      </c>
      <c r="P18" s="6">
        <v>1400</v>
      </c>
      <c r="Q18" s="6">
        <v>5600</v>
      </c>
      <c r="R18" s="171" t="s">
        <v>982</v>
      </c>
      <c r="S18" s="172" t="s">
        <v>340</v>
      </c>
      <c r="T18" s="6">
        <v>0</v>
      </c>
      <c r="U18" s="172" t="s">
        <v>340</v>
      </c>
      <c r="V18" s="6">
        <v>0</v>
      </c>
      <c r="W18" s="1" t="s">
        <v>120</v>
      </c>
      <c r="X18" s="171" t="s">
        <v>340</v>
      </c>
      <c r="Y18" s="171" t="s">
        <v>340</v>
      </c>
      <c r="Z18" s="171" t="s">
        <v>340</v>
      </c>
      <c r="AA18" s="36" t="s">
        <v>1015</v>
      </c>
      <c r="AB18" s="171"/>
      <c r="AC18" s="171"/>
      <c r="AD18" s="360" t="s">
        <v>1431</v>
      </c>
      <c r="AE18" s="360"/>
    </row>
    <row r="19" spans="1:32" s="109" customFormat="1" ht="78" customHeight="1" x14ac:dyDescent="0.2">
      <c r="A19" s="110">
        <v>14</v>
      </c>
      <c r="B19" s="184" t="s">
        <v>619</v>
      </c>
      <c r="C19" s="311" t="s">
        <v>1048</v>
      </c>
      <c r="D19" s="158">
        <v>45636</v>
      </c>
      <c r="E19" s="157"/>
      <c r="F19" s="157" t="s">
        <v>1272</v>
      </c>
      <c r="G19" s="184" t="s">
        <v>115</v>
      </c>
      <c r="H19" s="183" t="s">
        <v>633</v>
      </c>
      <c r="I19" s="105"/>
      <c r="J19" s="106">
        <f t="shared" si="0"/>
        <v>3114.5148000000004</v>
      </c>
      <c r="K19" s="184" t="s">
        <v>34</v>
      </c>
      <c r="L19" s="184" t="s">
        <v>547</v>
      </c>
      <c r="M19" s="184" t="s">
        <v>546</v>
      </c>
      <c r="N19" s="110" t="s">
        <v>511</v>
      </c>
      <c r="O19" s="107">
        <v>346057.2</v>
      </c>
      <c r="P19" s="107">
        <v>0</v>
      </c>
      <c r="Q19" s="107">
        <v>346057.2</v>
      </c>
      <c r="R19" s="105"/>
      <c r="S19" s="183" t="s">
        <v>342</v>
      </c>
      <c r="T19" s="107">
        <v>0</v>
      </c>
      <c r="U19" s="183" t="s">
        <v>340</v>
      </c>
      <c r="V19" s="107">
        <v>0</v>
      </c>
      <c r="W19" s="183" t="s">
        <v>101</v>
      </c>
      <c r="X19" s="183" t="s">
        <v>245</v>
      </c>
      <c r="Y19" s="184" t="s">
        <v>238</v>
      </c>
      <c r="Z19" s="184" t="s">
        <v>239</v>
      </c>
      <c r="AA19" s="138" t="s">
        <v>354</v>
      </c>
      <c r="AB19" s="105"/>
      <c r="AC19" s="105"/>
      <c r="AD19" s="381" t="s">
        <v>1049</v>
      </c>
      <c r="AE19" s="381"/>
      <c r="AF19" s="108"/>
    </row>
    <row r="20" spans="1:32" s="109" customFormat="1" ht="57" customHeight="1" x14ac:dyDescent="0.2">
      <c r="A20" s="297">
        <v>15</v>
      </c>
      <c r="B20" s="184" t="s">
        <v>116</v>
      </c>
      <c r="C20" s="311" t="s">
        <v>1048</v>
      </c>
      <c r="D20" s="158">
        <v>45636</v>
      </c>
      <c r="E20" s="157"/>
      <c r="F20" s="157" t="s">
        <v>1272</v>
      </c>
      <c r="G20" s="184" t="s">
        <v>115</v>
      </c>
      <c r="H20" s="183" t="s">
        <v>634</v>
      </c>
      <c r="I20" s="105"/>
      <c r="J20" s="106">
        <f t="shared" si="0"/>
        <v>1403.7246</v>
      </c>
      <c r="K20" s="184" t="s">
        <v>57</v>
      </c>
      <c r="L20" s="184" t="s">
        <v>547</v>
      </c>
      <c r="M20" s="184" t="s">
        <v>546</v>
      </c>
      <c r="N20" s="110" t="s">
        <v>127</v>
      </c>
      <c r="O20" s="107">
        <v>155969.4</v>
      </c>
      <c r="P20" s="107">
        <v>0</v>
      </c>
      <c r="Q20" s="107">
        <v>155969.4</v>
      </c>
      <c r="R20" s="105"/>
      <c r="S20" s="183" t="s">
        <v>342</v>
      </c>
      <c r="T20" s="107">
        <v>0</v>
      </c>
      <c r="U20" s="183" t="s">
        <v>340</v>
      </c>
      <c r="V20" s="107">
        <v>0</v>
      </c>
      <c r="W20" s="110" t="s">
        <v>120</v>
      </c>
      <c r="X20" s="184" t="s">
        <v>237</v>
      </c>
      <c r="Y20" s="184" t="s">
        <v>238</v>
      </c>
      <c r="Z20" s="184" t="s">
        <v>239</v>
      </c>
      <c r="AA20" s="138" t="s">
        <v>354</v>
      </c>
      <c r="AB20" s="105"/>
      <c r="AC20" s="105"/>
      <c r="AD20" s="381" t="s">
        <v>1049</v>
      </c>
      <c r="AE20" s="381"/>
      <c r="AF20" s="108"/>
    </row>
    <row r="21" spans="1:32" s="71" customFormat="1" ht="80.25" customHeight="1" x14ac:dyDescent="0.2">
      <c r="A21" s="297">
        <v>16</v>
      </c>
      <c r="B21" s="256" t="s">
        <v>1050</v>
      </c>
      <c r="C21" s="261" t="s">
        <v>1274</v>
      </c>
      <c r="D21" s="312">
        <v>46066</v>
      </c>
      <c r="E21" s="312"/>
      <c r="F21" s="298" t="s">
        <v>1682</v>
      </c>
      <c r="G21" s="256" t="s">
        <v>115</v>
      </c>
      <c r="H21" s="256" t="s">
        <v>578</v>
      </c>
      <c r="I21" s="256"/>
      <c r="J21" s="69">
        <f t="shared" si="0"/>
        <v>312.48585000000003</v>
      </c>
      <c r="K21" s="256" t="s">
        <v>442</v>
      </c>
      <c r="L21" s="256" t="s">
        <v>547</v>
      </c>
      <c r="M21" s="248" t="s">
        <v>1212</v>
      </c>
      <c r="N21" s="256" t="s">
        <v>511</v>
      </c>
      <c r="O21" s="70">
        <v>34720.65</v>
      </c>
      <c r="P21" s="70">
        <v>0</v>
      </c>
      <c r="Q21" s="70">
        <v>34720.65</v>
      </c>
      <c r="R21" s="256" t="s">
        <v>353</v>
      </c>
      <c r="S21" s="259" t="s">
        <v>342</v>
      </c>
      <c r="T21" s="70">
        <v>0</v>
      </c>
      <c r="U21" s="259" t="s">
        <v>340</v>
      </c>
      <c r="V21" s="70">
        <v>0</v>
      </c>
      <c r="W21" s="68" t="s">
        <v>120</v>
      </c>
      <c r="X21" s="256" t="s">
        <v>237</v>
      </c>
      <c r="Y21" s="256" t="s">
        <v>238</v>
      </c>
      <c r="Z21" s="256" t="s">
        <v>239</v>
      </c>
      <c r="AA21" s="259" t="s">
        <v>276</v>
      </c>
      <c r="AB21" s="256" t="s">
        <v>494</v>
      </c>
      <c r="AC21" s="259" t="s">
        <v>465</v>
      </c>
      <c r="AD21" s="382" t="s">
        <v>1049</v>
      </c>
      <c r="AE21" s="382"/>
      <c r="AF21" s="72"/>
    </row>
    <row r="22" spans="1:32" s="109" customFormat="1" ht="92.25" customHeight="1" x14ac:dyDescent="0.2">
      <c r="A22" s="297">
        <v>17</v>
      </c>
      <c r="B22" s="184" t="s">
        <v>1228</v>
      </c>
      <c r="C22" s="311" t="s">
        <v>1048</v>
      </c>
      <c r="D22" s="158">
        <v>45636</v>
      </c>
      <c r="E22" s="305"/>
      <c r="F22" s="305" t="s">
        <v>1273</v>
      </c>
      <c r="G22" s="184" t="s">
        <v>115</v>
      </c>
      <c r="H22" s="184" t="s">
        <v>534</v>
      </c>
      <c r="I22" s="191"/>
      <c r="J22" s="106">
        <f t="shared" si="0"/>
        <v>119.63610000000001</v>
      </c>
      <c r="K22" s="183" t="s">
        <v>443</v>
      </c>
      <c r="L22" s="184" t="s">
        <v>547</v>
      </c>
      <c r="M22" s="192" t="s">
        <v>1055</v>
      </c>
      <c r="N22" s="184" t="s">
        <v>511</v>
      </c>
      <c r="O22" s="111">
        <v>13292.9</v>
      </c>
      <c r="P22" s="107">
        <v>0</v>
      </c>
      <c r="Q22" s="111">
        <v>13292.9</v>
      </c>
      <c r="R22" s="183" t="s">
        <v>45</v>
      </c>
      <c r="S22" s="183" t="s">
        <v>340</v>
      </c>
      <c r="T22" s="111">
        <v>0</v>
      </c>
      <c r="U22" s="183" t="s">
        <v>340</v>
      </c>
      <c r="V22" s="111">
        <v>0</v>
      </c>
      <c r="W22" s="110" t="s">
        <v>120</v>
      </c>
      <c r="X22" s="183" t="s">
        <v>243</v>
      </c>
      <c r="Y22" s="183" t="s">
        <v>239</v>
      </c>
      <c r="Z22" s="183" t="s">
        <v>239</v>
      </c>
      <c r="AA22" s="184" t="s">
        <v>339</v>
      </c>
      <c r="AB22" s="184"/>
      <c r="AC22" s="184"/>
      <c r="AD22" s="379" t="s">
        <v>957</v>
      </c>
      <c r="AE22" s="380"/>
      <c r="AF22" s="108"/>
    </row>
    <row r="23" spans="1:32" s="109" customFormat="1" ht="90.75" customHeight="1" x14ac:dyDescent="0.2">
      <c r="A23" s="110">
        <v>18</v>
      </c>
      <c r="B23" s="184" t="s">
        <v>1231</v>
      </c>
      <c r="C23" s="311" t="s">
        <v>1048</v>
      </c>
      <c r="D23" s="158">
        <v>45636</v>
      </c>
      <c r="E23" s="305"/>
      <c r="F23" s="305" t="s">
        <v>1230</v>
      </c>
      <c r="G23" s="184" t="s">
        <v>115</v>
      </c>
      <c r="H23" s="184" t="s">
        <v>534</v>
      </c>
      <c r="I23" s="191"/>
      <c r="J23" s="106">
        <f t="shared" si="0"/>
        <v>119.63610000000001</v>
      </c>
      <c r="K23" s="183" t="s">
        <v>443</v>
      </c>
      <c r="L23" s="184" t="s">
        <v>547</v>
      </c>
      <c r="M23" s="192" t="s">
        <v>1055</v>
      </c>
      <c r="N23" s="184" t="s">
        <v>511</v>
      </c>
      <c r="O23" s="111">
        <v>13292.9</v>
      </c>
      <c r="P23" s="107">
        <v>0</v>
      </c>
      <c r="Q23" s="107">
        <f>O23</f>
        <v>13292.9</v>
      </c>
      <c r="R23" s="183" t="s">
        <v>45</v>
      </c>
      <c r="S23" s="183" t="s">
        <v>340</v>
      </c>
      <c r="T23" s="111">
        <v>0</v>
      </c>
      <c r="U23" s="183" t="s">
        <v>340</v>
      </c>
      <c r="V23" s="111">
        <v>0</v>
      </c>
      <c r="W23" s="110" t="s">
        <v>120</v>
      </c>
      <c r="X23" s="183" t="s">
        <v>243</v>
      </c>
      <c r="Y23" s="183" t="s">
        <v>239</v>
      </c>
      <c r="Z23" s="183" t="s">
        <v>239</v>
      </c>
      <c r="AA23" s="184" t="s">
        <v>339</v>
      </c>
      <c r="AB23" s="184"/>
      <c r="AC23" s="184"/>
      <c r="AD23" s="379" t="s">
        <v>957</v>
      </c>
      <c r="AE23" s="380"/>
      <c r="AF23" s="108"/>
    </row>
    <row r="24" spans="1:32" ht="102" customHeight="1" x14ac:dyDescent="0.2">
      <c r="A24" s="297">
        <v>20</v>
      </c>
      <c r="B24" s="34" t="s">
        <v>850</v>
      </c>
      <c r="C24" s="148" t="s">
        <v>1066</v>
      </c>
      <c r="D24" s="149">
        <v>45307</v>
      </c>
      <c r="E24" s="149"/>
      <c r="F24" s="148" t="s">
        <v>904</v>
      </c>
      <c r="G24" s="99" t="s">
        <v>851</v>
      </c>
      <c r="H24" s="150"/>
      <c r="I24" s="34"/>
      <c r="J24" s="100">
        <f t="shared" si="0"/>
        <v>1350.0000000000002</v>
      </c>
      <c r="K24" s="34" t="s">
        <v>34</v>
      </c>
      <c r="L24" s="34" t="s">
        <v>914</v>
      </c>
      <c r="M24" s="34" t="s">
        <v>546</v>
      </c>
      <c r="N24" s="98" t="s">
        <v>1711</v>
      </c>
      <c r="O24" s="151">
        <v>150000</v>
      </c>
      <c r="P24" s="151"/>
      <c r="Q24" s="151">
        <f>O24</f>
        <v>150000</v>
      </c>
      <c r="R24" s="34" t="s">
        <v>45</v>
      </c>
      <c r="S24" s="34" t="s">
        <v>342</v>
      </c>
      <c r="T24" s="151"/>
      <c r="U24" s="34"/>
      <c r="V24" s="151"/>
      <c r="W24" s="34"/>
      <c r="X24" s="34"/>
      <c r="Y24" s="34"/>
      <c r="Z24" s="34"/>
      <c r="AA24" s="99" t="s">
        <v>1065</v>
      </c>
      <c r="AB24" s="34"/>
      <c r="AC24" s="34" t="s">
        <v>912</v>
      </c>
      <c r="AD24" s="360" t="s">
        <v>1431</v>
      </c>
      <c r="AE24" s="360"/>
    </row>
    <row r="25" spans="1:32" ht="83.25" customHeight="1" x14ac:dyDescent="0.2">
      <c r="A25" s="297">
        <v>21</v>
      </c>
      <c r="B25" s="135" t="s">
        <v>520</v>
      </c>
      <c r="C25" s="75" t="s">
        <v>860</v>
      </c>
      <c r="D25" s="91">
        <v>45315</v>
      </c>
      <c r="E25" s="91"/>
      <c r="F25" s="75" t="s">
        <v>908</v>
      </c>
      <c r="G25" s="135" t="s">
        <v>77</v>
      </c>
      <c r="H25" s="2"/>
      <c r="I25" s="136">
        <v>11</v>
      </c>
      <c r="J25" s="3">
        <f t="shared" si="0"/>
        <v>77.400000000000006</v>
      </c>
      <c r="K25" s="134" t="s">
        <v>34</v>
      </c>
      <c r="L25" s="134" t="s">
        <v>548</v>
      </c>
      <c r="M25" s="136" t="s">
        <v>546</v>
      </c>
      <c r="N25" s="1" t="s">
        <v>223</v>
      </c>
      <c r="O25" s="6">
        <v>8600</v>
      </c>
      <c r="P25" s="6"/>
      <c r="Q25" s="151">
        <f>O25</f>
        <v>8600</v>
      </c>
      <c r="R25" s="136" t="s">
        <v>45</v>
      </c>
      <c r="S25" s="134" t="s">
        <v>342</v>
      </c>
      <c r="T25" s="6">
        <v>0</v>
      </c>
      <c r="U25" s="134" t="s">
        <v>340</v>
      </c>
      <c r="V25" s="6">
        <v>0</v>
      </c>
      <c r="W25" s="134" t="s">
        <v>101</v>
      </c>
      <c r="X25" s="134" t="s">
        <v>245</v>
      </c>
      <c r="Y25" s="134" t="s">
        <v>238</v>
      </c>
      <c r="Z25" s="134" t="s">
        <v>244</v>
      </c>
      <c r="AA25" s="135" t="s">
        <v>289</v>
      </c>
      <c r="AB25" s="136" t="s">
        <v>166</v>
      </c>
      <c r="AC25" s="136" t="s">
        <v>187</v>
      </c>
      <c r="AD25" s="356" t="s">
        <v>931</v>
      </c>
      <c r="AE25" s="357"/>
    </row>
    <row r="26" spans="1:32" ht="138.75" customHeight="1" x14ac:dyDescent="0.2">
      <c r="A26" s="110">
        <v>22</v>
      </c>
      <c r="B26" s="174" t="s">
        <v>760</v>
      </c>
      <c r="C26" s="67" t="s">
        <v>1030</v>
      </c>
      <c r="D26" s="307">
        <v>45387</v>
      </c>
      <c r="E26" s="307"/>
      <c r="F26" s="67" t="s">
        <v>1031</v>
      </c>
      <c r="G26" s="174" t="s">
        <v>539</v>
      </c>
      <c r="H26" s="2"/>
      <c r="I26" s="175"/>
      <c r="J26" s="3"/>
      <c r="K26" s="174" t="s">
        <v>521</v>
      </c>
      <c r="L26" s="174" t="s">
        <v>1561</v>
      </c>
      <c r="M26" s="174" t="s">
        <v>1032</v>
      </c>
      <c r="N26" s="1" t="s">
        <v>1712</v>
      </c>
      <c r="O26" s="4">
        <v>150000</v>
      </c>
      <c r="P26" s="6"/>
      <c r="Q26" s="4">
        <v>150000</v>
      </c>
      <c r="R26" s="175" t="s">
        <v>45</v>
      </c>
      <c r="S26" s="174" t="s">
        <v>342</v>
      </c>
      <c r="T26" s="6">
        <v>0</v>
      </c>
      <c r="U26" s="174" t="s">
        <v>340</v>
      </c>
      <c r="V26" s="6">
        <v>0</v>
      </c>
      <c r="W26" s="174" t="s">
        <v>101</v>
      </c>
      <c r="X26" s="174" t="s">
        <v>245</v>
      </c>
      <c r="Y26" s="174" t="s">
        <v>238</v>
      </c>
      <c r="Z26" s="1" t="s">
        <v>239</v>
      </c>
      <c r="AA26" s="175" t="s">
        <v>719</v>
      </c>
      <c r="AB26" s="175" t="s">
        <v>803</v>
      </c>
      <c r="AC26" s="175" t="s">
        <v>720</v>
      </c>
      <c r="AD26" s="356" t="s">
        <v>931</v>
      </c>
      <c r="AE26" s="357"/>
    </row>
    <row r="27" spans="1:32" ht="102.75" customHeight="1" x14ac:dyDescent="0.2">
      <c r="A27" s="297">
        <v>23</v>
      </c>
      <c r="B27" s="88" t="s">
        <v>978</v>
      </c>
      <c r="C27" s="10" t="s">
        <v>864</v>
      </c>
      <c r="D27" s="83" t="s">
        <v>905</v>
      </c>
      <c r="E27" s="83"/>
      <c r="F27" s="141" t="s">
        <v>1401</v>
      </c>
      <c r="G27" s="87" t="s">
        <v>275</v>
      </c>
      <c r="H27" s="2"/>
      <c r="I27" s="2"/>
      <c r="J27" s="3">
        <f t="shared" ref="J27:J35" si="1">O27*0.9%</f>
        <v>27.000000000000004</v>
      </c>
      <c r="K27" s="87" t="s">
        <v>39</v>
      </c>
      <c r="L27" s="87" t="s">
        <v>544</v>
      </c>
      <c r="M27" s="87" t="s">
        <v>252</v>
      </c>
      <c r="N27" s="1" t="s">
        <v>620</v>
      </c>
      <c r="O27" s="4">
        <v>3000</v>
      </c>
      <c r="P27" s="4">
        <v>3000</v>
      </c>
      <c r="Q27" s="20">
        <v>0</v>
      </c>
      <c r="R27" s="87" t="s">
        <v>45</v>
      </c>
      <c r="S27" s="87" t="s">
        <v>340</v>
      </c>
      <c r="T27" s="26">
        <v>0</v>
      </c>
      <c r="U27" s="87" t="s">
        <v>340</v>
      </c>
      <c r="V27" s="26">
        <v>0</v>
      </c>
      <c r="W27" s="1" t="s">
        <v>120</v>
      </c>
      <c r="X27" s="88" t="s">
        <v>237</v>
      </c>
      <c r="Y27" s="88" t="s">
        <v>238</v>
      </c>
      <c r="Z27" s="88" t="s">
        <v>239</v>
      </c>
      <c r="AA27" s="87" t="s">
        <v>594</v>
      </c>
      <c r="AB27" s="88" t="s">
        <v>155</v>
      </c>
      <c r="AC27" s="88" t="s">
        <v>177</v>
      </c>
      <c r="AD27" s="361" t="s">
        <v>931</v>
      </c>
      <c r="AE27" s="362"/>
    </row>
    <row r="28" spans="1:32" s="109" customFormat="1" ht="102.75" customHeight="1" x14ac:dyDescent="0.2">
      <c r="A28" s="297">
        <v>24</v>
      </c>
      <c r="B28" s="182" t="s">
        <v>1269</v>
      </c>
      <c r="C28" s="121" t="s">
        <v>1260</v>
      </c>
      <c r="D28" s="158">
        <v>45623</v>
      </c>
      <c r="E28" s="158"/>
      <c r="F28" s="157"/>
      <c r="G28" s="180" t="s">
        <v>1271</v>
      </c>
      <c r="H28" s="139"/>
      <c r="I28" s="139">
        <v>2</v>
      </c>
      <c r="J28" s="106">
        <f t="shared" si="1"/>
        <v>27.000000000000004</v>
      </c>
      <c r="K28" s="180" t="s">
        <v>34</v>
      </c>
      <c r="L28" s="180" t="s">
        <v>544</v>
      </c>
      <c r="M28" s="180" t="s">
        <v>976</v>
      </c>
      <c r="N28" s="110">
        <v>2026</v>
      </c>
      <c r="O28" s="126">
        <v>3000</v>
      </c>
      <c r="P28" s="126">
        <v>3000</v>
      </c>
      <c r="Q28" s="137">
        <v>0</v>
      </c>
      <c r="R28" s="180" t="s">
        <v>45</v>
      </c>
      <c r="S28" s="180" t="s">
        <v>340</v>
      </c>
      <c r="T28" s="111">
        <v>0</v>
      </c>
      <c r="U28" s="180" t="s">
        <v>340</v>
      </c>
      <c r="V28" s="111">
        <v>0</v>
      </c>
      <c r="W28" s="110" t="s">
        <v>120</v>
      </c>
      <c r="X28" s="182" t="s">
        <v>237</v>
      </c>
      <c r="Y28" s="182" t="s">
        <v>238</v>
      </c>
      <c r="Z28" s="182" t="s">
        <v>239</v>
      </c>
      <c r="AA28" s="138" t="s">
        <v>1265</v>
      </c>
      <c r="AB28" s="182" t="s">
        <v>1266</v>
      </c>
      <c r="AC28" s="182"/>
      <c r="AD28" s="182" t="s">
        <v>734</v>
      </c>
      <c r="AE28" s="181" t="s">
        <v>1267</v>
      </c>
      <c r="AF28" s="108"/>
    </row>
    <row r="29" spans="1:32" s="109" customFormat="1" ht="102.75" customHeight="1" x14ac:dyDescent="0.2">
      <c r="A29" s="297">
        <v>25</v>
      </c>
      <c r="B29" s="218" t="s">
        <v>1301</v>
      </c>
      <c r="C29" s="121" t="s">
        <v>838</v>
      </c>
      <c r="D29" s="309"/>
      <c r="E29" s="309"/>
      <c r="F29" s="121" t="s">
        <v>1302</v>
      </c>
      <c r="G29" s="218" t="s">
        <v>1303</v>
      </c>
      <c r="H29" s="105"/>
      <c r="I29" s="219" t="s">
        <v>236</v>
      </c>
      <c r="J29" s="106">
        <f t="shared" si="1"/>
        <v>108.00000000000001</v>
      </c>
      <c r="K29" s="218" t="s">
        <v>34</v>
      </c>
      <c r="L29" s="218" t="s">
        <v>541</v>
      </c>
      <c r="M29" s="219" t="s">
        <v>546</v>
      </c>
      <c r="N29" s="110" t="s">
        <v>127</v>
      </c>
      <c r="O29" s="107">
        <v>12000</v>
      </c>
      <c r="P29" s="107">
        <v>0</v>
      </c>
      <c r="Q29" s="107">
        <v>0</v>
      </c>
      <c r="R29" s="218" t="s">
        <v>47</v>
      </c>
      <c r="S29" s="218" t="s">
        <v>342</v>
      </c>
      <c r="T29" s="107">
        <v>0</v>
      </c>
      <c r="U29" s="218" t="s">
        <v>340</v>
      </c>
      <c r="V29" s="107">
        <v>0</v>
      </c>
      <c r="W29" s="218" t="s">
        <v>340</v>
      </c>
      <c r="X29" s="218" t="s">
        <v>340</v>
      </c>
      <c r="Y29" s="218" t="s">
        <v>340</v>
      </c>
      <c r="Z29" s="218" t="s">
        <v>340</v>
      </c>
      <c r="AA29" s="220" t="s">
        <v>569</v>
      </c>
      <c r="AB29" s="219" t="s">
        <v>236</v>
      </c>
      <c r="AC29" s="219" t="s">
        <v>236</v>
      </c>
      <c r="AD29" s="358" t="s">
        <v>931</v>
      </c>
      <c r="AE29" s="359"/>
      <c r="AF29" s="108"/>
    </row>
    <row r="30" spans="1:32" s="109" customFormat="1" ht="94.5" customHeight="1" x14ac:dyDescent="0.2">
      <c r="A30" s="110">
        <v>26</v>
      </c>
      <c r="B30" s="218" t="s">
        <v>1305</v>
      </c>
      <c r="C30" s="121"/>
      <c r="D30" s="309"/>
      <c r="E30" s="309"/>
      <c r="F30" s="121" t="s">
        <v>1302</v>
      </c>
      <c r="G30" s="218" t="s">
        <v>1304</v>
      </c>
      <c r="H30" s="105"/>
      <c r="I30" s="219" t="s">
        <v>236</v>
      </c>
      <c r="J30" s="106">
        <f t="shared" si="1"/>
        <v>0</v>
      </c>
      <c r="K30" s="218" t="s">
        <v>34</v>
      </c>
      <c r="L30" s="218" t="s">
        <v>549</v>
      </c>
      <c r="M30" s="219" t="s">
        <v>546</v>
      </c>
      <c r="N30" s="110" t="s">
        <v>127</v>
      </c>
      <c r="O30" s="107">
        <v>0</v>
      </c>
      <c r="P30" s="107">
        <v>0</v>
      </c>
      <c r="Q30" s="107">
        <v>0</v>
      </c>
      <c r="R30" s="218" t="s">
        <v>47</v>
      </c>
      <c r="S30" s="218" t="s">
        <v>342</v>
      </c>
      <c r="T30" s="107">
        <v>0</v>
      </c>
      <c r="U30" s="218" t="s">
        <v>340</v>
      </c>
      <c r="V30" s="107">
        <v>0</v>
      </c>
      <c r="W30" s="218" t="s">
        <v>340</v>
      </c>
      <c r="X30" s="218" t="s">
        <v>340</v>
      </c>
      <c r="Y30" s="218" t="s">
        <v>340</v>
      </c>
      <c r="Z30" s="218" t="s">
        <v>340</v>
      </c>
      <c r="AA30" s="220" t="s">
        <v>1306</v>
      </c>
      <c r="AB30" s="219" t="s">
        <v>236</v>
      </c>
      <c r="AC30" s="219" t="s">
        <v>236</v>
      </c>
      <c r="AD30" s="358" t="s">
        <v>1307</v>
      </c>
      <c r="AE30" s="359"/>
      <c r="AF30" s="108"/>
    </row>
    <row r="31" spans="1:32" s="109" customFormat="1" ht="135.75" customHeight="1" x14ac:dyDescent="0.2">
      <c r="A31" s="297">
        <v>27</v>
      </c>
      <c r="B31" s="218" t="s">
        <v>1308</v>
      </c>
      <c r="C31" s="121"/>
      <c r="D31" s="309"/>
      <c r="E31" s="309"/>
      <c r="F31" s="121" t="s">
        <v>1302</v>
      </c>
      <c r="G31" s="218" t="s">
        <v>1309</v>
      </c>
      <c r="H31" s="105"/>
      <c r="I31" s="219" t="s">
        <v>236</v>
      </c>
      <c r="J31" s="106">
        <f t="shared" si="1"/>
        <v>3600.0000000000005</v>
      </c>
      <c r="K31" s="218" t="s">
        <v>34</v>
      </c>
      <c r="L31" s="218" t="s">
        <v>541</v>
      </c>
      <c r="M31" s="219" t="s">
        <v>546</v>
      </c>
      <c r="N31" s="110" t="s">
        <v>127</v>
      </c>
      <c r="O31" s="107">
        <v>400000</v>
      </c>
      <c r="P31" s="107">
        <v>0</v>
      </c>
      <c r="Q31" s="107">
        <v>400000</v>
      </c>
      <c r="R31" s="218" t="s">
        <v>47</v>
      </c>
      <c r="S31" s="218" t="s">
        <v>342</v>
      </c>
      <c r="T31" s="107">
        <v>0</v>
      </c>
      <c r="U31" s="218" t="s">
        <v>340</v>
      </c>
      <c r="V31" s="107">
        <v>0</v>
      </c>
      <c r="W31" s="218" t="s">
        <v>340</v>
      </c>
      <c r="X31" s="218" t="s">
        <v>340</v>
      </c>
      <c r="Y31" s="218" t="s">
        <v>340</v>
      </c>
      <c r="Z31" s="218" t="s">
        <v>340</v>
      </c>
      <c r="AA31" s="220" t="s">
        <v>1310</v>
      </c>
      <c r="AB31" s="219" t="s">
        <v>236</v>
      </c>
      <c r="AC31" s="219" t="s">
        <v>236</v>
      </c>
      <c r="AD31" s="358" t="s">
        <v>1307</v>
      </c>
      <c r="AE31" s="359"/>
      <c r="AF31" s="108"/>
    </row>
    <row r="32" spans="1:32" s="109" customFormat="1" ht="143.25" customHeight="1" x14ac:dyDescent="0.2">
      <c r="A32" s="297">
        <v>28</v>
      </c>
      <c r="B32" s="196" t="s">
        <v>1034</v>
      </c>
      <c r="C32" s="120" t="s">
        <v>865</v>
      </c>
      <c r="D32" s="313" t="s">
        <v>1252</v>
      </c>
      <c r="E32" s="314"/>
      <c r="F32" s="315" t="s">
        <v>1259</v>
      </c>
      <c r="G32" s="123" t="s">
        <v>638</v>
      </c>
      <c r="H32" s="196" t="s">
        <v>1418</v>
      </c>
      <c r="I32" s="196"/>
      <c r="J32" s="202">
        <f t="shared" si="1"/>
        <v>0</v>
      </c>
      <c r="K32" s="123" t="s">
        <v>387</v>
      </c>
      <c r="L32" s="245" t="s">
        <v>852</v>
      </c>
      <c r="M32" s="196" t="s">
        <v>1035</v>
      </c>
      <c r="N32" s="196" t="s">
        <v>511</v>
      </c>
      <c r="O32" s="125">
        <v>0</v>
      </c>
      <c r="P32" s="125"/>
      <c r="Q32" s="125"/>
      <c r="R32" s="196" t="s">
        <v>45</v>
      </c>
      <c r="S32" s="196" t="s">
        <v>342</v>
      </c>
      <c r="T32" s="125">
        <v>0</v>
      </c>
      <c r="U32" s="196" t="s">
        <v>340</v>
      </c>
      <c r="V32" s="196" t="s">
        <v>340</v>
      </c>
      <c r="W32" s="196" t="s">
        <v>340</v>
      </c>
      <c r="X32" s="196" t="s">
        <v>340</v>
      </c>
      <c r="Y32" s="196" t="s">
        <v>340</v>
      </c>
      <c r="Z32" s="196" t="s">
        <v>340</v>
      </c>
      <c r="AA32" s="123" t="s">
        <v>776</v>
      </c>
      <c r="AB32" s="196"/>
      <c r="AC32" s="196" t="s">
        <v>637</v>
      </c>
      <c r="AD32" s="363" t="s">
        <v>964</v>
      </c>
      <c r="AE32" s="363"/>
      <c r="AF32" s="108"/>
    </row>
    <row r="33" spans="1:32" s="30" customFormat="1" ht="144.75" customHeight="1" x14ac:dyDescent="0.25">
      <c r="A33" s="297">
        <v>29</v>
      </c>
      <c r="B33" s="92" t="s">
        <v>777</v>
      </c>
      <c r="C33" s="10" t="s">
        <v>1471</v>
      </c>
      <c r="D33" s="304" t="s">
        <v>1457</v>
      </c>
      <c r="E33" s="316" t="s">
        <v>1456</v>
      </c>
      <c r="F33" s="10"/>
      <c r="G33" s="93" t="s">
        <v>139</v>
      </c>
      <c r="H33" s="93" t="s">
        <v>330</v>
      </c>
      <c r="I33" s="1">
        <v>2</v>
      </c>
      <c r="J33" s="3">
        <f t="shared" si="1"/>
        <v>37.800000000000004</v>
      </c>
      <c r="K33" s="332" t="s">
        <v>34</v>
      </c>
      <c r="L33" s="245" t="s">
        <v>852</v>
      </c>
      <c r="M33" s="92" t="s">
        <v>871</v>
      </c>
      <c r="N33" s="1" t="s">
        <v>1713</v>
      </c>
      <c r="O33" s="4">
        <v>4200</v>
      </c>
      <c r="P33" s="4">
        <v>1500</v>
      </c>
      <c r="Q33" s="4">
        <v>2500</v>
      </c>
      <c r="R33" s="93" t="s">
        <v>45</v>
      </c>
      <c r="S33" s="1" t="s">
        <v>243</v>
      </c>
      <c r="T33" s="4">
        <v>0</v>
      </c>
      <c r="U33" s="92" t="s">
        <v>782</v>
      </c>
      <c r="V33" s="93">
        <v>200</v>
      </c>
      <c r="W33" s="1" t="s">
        <v>120</v>
      </c>
      <c r="X33" s="92" t="s">
        <v>237</v>
      </c>
      <c r="Y33" s="92" t="s">
        <v>238</v>
      </c>
      <c r="Z33" s="92" t="s">
        <v>239</v>
      </c>
      <c r="AA33" s="92" t="s">
        <v>783</v>
      </c>
      <c r="AB33" s="92" t="s">
        <v>157</v>
      </c>
      <c r="AC33" s="92" t="s">
        <v>140</v>
      </c>
      <c r="AD33" s="366" t="s">
        <v>1632</v>
      </c>
      <c r="AE33" s="367"/>
    </row>
    <row r="34" spans="1:32" s="30" customFormat="1" ht="96" customHeight="1" x14ac:dyDescent="0.25">
      <c r="A34" s="110">
        <v>30</v>
      </c>
      <c r="B34" s="178" t="s">
        <v>602</v>
      </c>
      <c r="C34" s="10" t="s">
        <v>837</v>
      </c>
      <c r="D34" s="10"/>
      <c r="E34" s="316" t="s">
        <v>1456</v>
      </c>
      <c r="F34" s="10" t="s">
        <v>1251</v>
      </c>
      <c r="G34" s="178" t="s">
        <v>603</v>
      </c>
      <c r="H34" s="178" t="s">
        <v>606</v>
      </c>
      <c r="I34" s="178">
        <v>4</v>
      </c>
      <c r="J34" s="3">
        <f t="shared" si="1"/>
        <v>135.00000000000003</v>
      </c>
      <c r="K34" s="177" t="s">
        <v>34</v>
      </c>
      <c r="L34" s="245" t="s">
        <v>544</v>
      </c>
      <c r="M34" s="178" t="s">
        <v>1250</v>
      </c>
      <c r="N34" s="178" t="s">
        <v>1699</v>
      </c>
      <c r="O34" s="6">
        <v>15000</v>
      </c>
      <c r="P34" s="6">
        <v>15000</v>
      </c>
      <c r="Q34" s="26">
        <v>0</v>
      </c>
      <c r="R34" s="178" t="s">
        <v>45</v>
      </c>
      <c r="S34" s="179" t="s">
        <v>340</v>
      </c>
      <c r="T34" s="6">
        <v>0</v>
      </c>
      <c r="U34" s="179" t="s">
        <v>340</v>
      </c>
      <c r="V34" s="6">
        <v>0</v>
      </c>
      <c r="W34" s="1" t="s">
        <v>120</v>
      </c>
      <c r="X34" s="178" t="s">
        <v>237</v>
      </c>
      <c r="Y34" s="178" t="s">
        <v>340</v>
      </c>
      <c r="Z34" s="178" t="s">
        <v>340</v>
      </c>
      <c r="AA34" s="179" t="s">
        <v>604</v>
      </c>
      <c r="AB34" s="178" t="s">
        <v>607</v>
      </c>
      <c r="AC34" s="178" t="s">
        <v>605</v>
      </c>
      <c r="AD34" s="364" t="s">
        <v>1526</v>
      </c>
      <c r="AE34" s="365"/>
    </row>
    <row r="35" spans="1:32" ht="92.25" customHeight="1" x14ac:dyDescent="0.2">
      <c r="A35" s="297">
        <v>31</v>
      </c>
      <c r="B35" s="36" t="s">
        <v>1017</v>
      </c>
      <c r="C35" s="10" t="s">
        <v>1018</v>
      </c>
      <c r="D35" s="83">
        <v>45323</v>
      </c>
      <c r="E35" s="83" t="s">
        <v>1560</v>
      </c>
      <c r="F35" s="83" t="s">
        <v>1005</v>
      </c>
      <c r="G35" s="36" t="s">
        <v>1019</v>
      </c>
      <c r="H35" s="36" t="s">
        <v>1022</v>
      </c>
      <c r="I35" s="118"/>
      <c r="J35" s="3">
        <f t="shared" si="1"/>
        <v>6435.0000000000009</v>
      </c>
      <c r="K35" s="118" t="s">
        <v>749</v>
      </c>
      <c r="L35" s="118" t="s">
        <v>541</v>
      </c>
      <c r="M35" s="103" t="s">
        <v>1020</v>
      </c>
      <c r="N35" s="1">
        <v>2027</v>
      </c>
      <c r="O35" s="6">
        <v>715000</v>
      </c>
      <c r="P35" s="6">
        <v>157500</v>
      </c>
      <c r="Q35" s="6">
        <v>557500</v>
      </c>
      <c r="R35" s="118" t="s">
        <v>982</v>
      </c>
      <c r="S35" s="119" t="s">
        <v>340</v>
      </c>
      <c r="T35" s="6">
        <v>0</v>
      </c>
      <c r="U35" s="119" t="s">
        <v>340</v>
      </c>
      <c r="V35" s="6">
        <v>0</v>
      </c>
      <c r="W35" s="119" t="s">
        <v>340</v>
      </c>
      <c r="X35" s="119" t="s">
        <v>340</v>
      </c>
      <c r="Y35" s="119" t="s">
        <v>340</v>
      </c>
      <c r="Z35" s="119" t="s">
        <v>340</v>
      </c>
      <c r="AA35" s="36" t="s">
        <v>1021</v>
      </c>
      <c r="AB35" s="118"/>
      <c r="AC35" s="118"/>
      <c r="AD35" s="360" t="s">
        <v>1431</v>
      </c>
      <c r="AE35" s="360"/>
    </row>
    <row r="36" spans="1:32" s="89" customFormat="1" ht="12.75" customHeight="1" x14ac:dyDescent="0.2">
      <c r="A36" s="383" t="s">
        <v>1070</v>
      </c>
      <c r="B36" s="384"/>
      <c r="C36" s="384"/>
      <c r="D36" s="384"/>
      <c r="E36" s="384"/>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row>
    <row r="37" spans="1:32" s="109" customFormat="1" ht="107.25" customHeight="1" x14ac:dyDescent="0.2">
      <c r="A37" s="110">
        <v>32</v>
      </c>
      <c r="B37" s="297" t="s">
        <v>132</v>
      </c>
      <c r="C37" s="305" t="s">
        <v>1274</v>
      </c>
      <c r="D37" s="159">
        <v>46051</v>
      </c>
      <c r="E37" s="159" t="s">
        <v>1663</v>
      </c>
      <c r="F37" s="305" t="s">
        <v>1681</v>
      </c>
      <c r="G37" s="297" t="s">
        <v>570</v>
      </c>
      <c r="H37" s="297" t="s">
        <v>618</v>
      </c>
      <c r="I37" s="139">
        <v>2</v>
      </c>
      <c r="J37" s="106">
        <f t="shared" ref="J37:J43" si="2">O37*0.9%</f>
        <v>665.58141000000012</v>
      </c>
      <c r="K37" s="297" t="s">
        <v>38</v>
      </c>
      <c r="L37" s="305" t="s">
        <v>1408</v>
      </c>
      <c r="M37" s="318" t="s">
        <v>1209</v>
      </c>
      <c r="N37" s="110">
        <v>2027</v>
      </c>
      <c r="O37" s="107">
        <v>73953.490000000005</v>
      </c>
      <c r="P37" s="107">
        <v>0</v>
      </c>
      <c r="Q37" s="106">
        <f>O37-P37</f>
        <v>73953.490000000005</v>
      </c>
      <c r="R37" s="297" t="s">
        <v>130</v>
      </c>
      <c r="S37" s="297" t="s">
        <v>342</v>
      </c>
      <c r="T37" s="107">
        <v>0</v>
      </c>
      <c r="U37" s="297" t="s">
        <v>340</v>
      </c>
      <c r="V37" s="107">
        <v>0</v>
      </c>
      <c r="W37" s="297" t="s">
        <v>340</v>
      </c>
      <c r="X37" s="297" t="s">
        <v>340</v>
      </c>
      <c r="Y37" s="297" t="s">
        <v>340</v>
      </c>
      <c r="Z37" s="297" t="s">
        <v>340</v>
      </c>
      <c r="AA37" s="297" t="s">
        <v>276</v>
      </c>
      <c r="AB37" s="105"/>
      <c r="AC37" s="105"/>
      <c r="AD37" s="297" t="s">
        <v>630</v>
      </c>
      <c r="AE37" s="293" t="s">
        <v>147</v>
      </c>
      <c r="AF37" s="108"/>
    </row>
    <row r="38" spans="1:32" s="109" customFormat="1" ht="142.5" customHeight="1" x14ac:dyDescent="0.2">
      <c r="A38" s="110">
        <v>33</v>
      </c>
      <c r="B38" s="297" t="s">
        <v>1356</v>
      </c>
      <c r="C38" s="157" t="s">
        <v>1276</v>
      </c>
      <c r="D38" s="158">
        <v>45911</v>
      </c>
      <c r="E38" s="305" t="s">
        <v>1289</v>
      </c>
      <c r="F38" s="305" t="s">
        <v>1437</v>
      </c>
      <c r="G38" s="293" t="s">
        <v>967</v>
      </c>
      <c r="H38" s="293" t="s">
        <v>968</v>
      </c>
      <c r="I38" s="110"/>
      <c r="J38" s="106">
        <f t="shared" si="2"/>
        <v>0</v>
      </c>
      <c r="K38" s="297" t="s">
        <v>440</v>
      </c>
      <c r="L38" s="297" t="s">
        <v>852</v>
      </c>
      <c r="M38" s="297" t="s">
        <v>1222</v>
      </c>
      <c r="N38" s="110" t="s">
        <v>122</v>
      </c>
      <c r="O38" s="111">
        <v>0</v>
      </c>
      <c r="P38" s="111">
        <v>0</v>
      </c>
      <c r="Q38" s="106">
        <v>0</v>
      </c>
      <c r="R38" s="293" t="s">
        <v>353</v>
      </c>
      <c r="S38" s="297" t="s">
        <v>340</v>
      </c>
      <c r="T38" s="111">
        <v>0</v>
      </c>
      <c r="U38" s="297" t="s">
        <v>340</v>
      </c>
      <c r="V38" s="111">
        <v>0</v>
      </c>
      <c r="W38" s="110" t="s">
        <v>101</v>
      </c>
      <c r="X38" s="297" t="s">
        <v>255</v>
      </c>
      <c r="Y38" s="297" t="s">
        <v>239</v>
      </c>
      <c r="Z38" s="297" t="s">
        <v>239</v>
      </c>
      <c r="AA38" s="297" t="s">
        <v>276</v>
      </c>
      <c r="AB38" s="293"/>
      <c r="AC38" s="293"/>
      <c r="AD38" s="293" t="s">
        <v>147</v>
      </c>
      <c r="AE38" s="293" t="s">
        <v>147</v>
      </c>
      <c r="AF38" s="108"/>
    </row>
    <row r="39" spans="1:32" s="109" customFormat="1" ht="217.5" customHeight="1" x14ac:dyDescent="0.2">
      <c r="A39" s="110">
        <v>34</v>
      </c>
      <c r="B39" s="297" t="s">
        <v>447</v>
      </c>
      <c r="C39" s="305" t="s">
        <v>1274</v>
      </c>
      <c r="D39" s="159">
        <v>45999</v>
      </c>
      <c r="E39" s="159" t="s">
        <v>1680</v>
      </c>
      <c r="F39" s="305" t="s">
        <v>1751</v>
      </c>
      <c r="G39" s="297" t="s">
        <v>1176</v>
      </c>
      <c r="H39" s="297" t="s">
        <v>1528</v>
      </c>
      <c r="I39" s="297">
        <v>18</v>
      </c>
      <c r="J39" s="106">
        <f t="shared" si="2"/>
        <v>3512.2644</v>
      </c>
      <c r="K39" s="297" t="s">
        <v>34</v>
      </c>
      <c r="L39" s="297" t="s">
        <v>542</v>
      </c>
      <c r="M39" s="297" t="s">
        <v>1614</v>
      </c>
      <c r="N39" s="319" t="s">
        <v>127</v>
      </c>
      <c r="O39" s="107">
        <v>390251.6</v>
      </c>
      <c r="P39" s="107">
        <v>0</v>
      </c>
      <c r="Q39" s="107">
        <f>O39-P39</f>
        <v>390251.6</v>
      </c>
      <c r="R39" s="297" t="s">
        <v>130</v>
      </c>
      <c r="S39" s="297" t="s">
        <v>342</v>
      </c>
      <c r="T39" s="107">
        <v>0</v>
      </c>
      <c r="U39" s="297" t="s">
        <v>340</v>
      </c>
      <c r="V39" s="107">
        <v>0</v>
      </c>
      <c r="W39" s="297" t="s">
        <v>101</v>
      </c>
      <c r="X39" s="297" t="s">
        <v>245</v>
      </c>
      <c r="Y39" s="293" t="s">
        <v>238</v>
      </c>
      <c r="Z39" s="293" t="s">
        <v>239</v>
      </c>
      <c r="AA39" s="297" t="s">
        <v>276</v>
      </c>
      <c r="AB39" s="293" t="s">
        <v>99</v>
      </c>
      <c r="AC39" s="293" t="s">
        <v>332</v>
      </c>
      <c r="AD39" s="297" t="s">
        <v>1632</v>
      </c>
      <c r="AE39" s="297" t="s">
        <v>147</v>
      </c>
      <c r="AF39" s="108"/>
    </row>
    <row r="40" spans="1:32" s="109" customFormat="1" ht="244.5" customHeight="1" x14ac:dyDescent="0.2">
      <c r="A40" s="110">
        <v>35</v>
      </c>
      <c r="B40" s="297" t="s">
        <v>445</v>
      </c>
      <c r="C40" s="305" t="s">
        <v>1274</v>
      </c>
      <c r="D40" s="159">
        <v>46066</v>
      </c>
      <c r="E40" s="159" t="s">
        <v>1361</v>
      </c>
      <c r="F40" s="305" t="s">
        <v>1687</v>
      </c>
      <c r="G40" s="297" t="s">
        <v>341</v>
      </c>
      <c r="H40" s="297" t="s">
        <v>1525</v>
      </c>
      <c r="I40" s="293" t="s">
        <v>236</v>
      </c>
      <c r="J40" s="106">
        <f t="shared" si="2"/>
        <v>7200.0000000000009</v>
      </c>
      <c r="K40" s="297" t="s">
        <v>34</v>
      </c>
      <c r="L40" s="297" t="s">
        <v>542</v>
      </c>
      <c r="M40" s="293" t="s">
        <v>1221</v>
      </c>
      <c r="N40" s="110" t="s">
        <v>127</v>
      </c>
      <c r="O40" s="107">
        <v>800000</v>
      </c>
      <c r="P40" s="107">
        <v>0</v>
      </c>
      <c r="Q40" s="107">
        <f>O40</f>
        <v>800000</v>
      </c>
      <c r="R40" s="297" t="s">
        <v>125</v>
      </c>
      <c r="S40" s="297" t="s">
        <v>342</v>
      </c>
      <c r="T40" s="107">
        <v>0</v>
      </c>
      <c r="U40" s="297" t="s">
        <v>340</v>
      </c>
      <c r="V40" s="107">
        <v>0</v>
      </c>
      <c r="W40" s="110" t="s">
        <v>120</v>
      </c>
      <c r="X40" s="293" t="s">
        <v>237</v>
      </c>
      <c r="Y40" s="293" t="s">
        <v>238</v>
      </c>
      <c r="Z40" s="293" t="s">
        <v>239</v>
      </c>
      <c r="AA40" s="297" t="s">
        <v>276</v>
      </c>
      <c r="AB40" s="293" t="s">
        <v>141</v>
      </c>
      <c r="AC40" s="293" t="s">
        <v>343</v>
      </c>
      <c r="AD40" s="297" t="s">
        <v>1632</v>
      </c>
      <c r="AE40" s="297" t="s">
        <v>147</v>
      </c>
      <c r="AF40" s="108"/>
    </row>
    <row r="41" spans="1:32" s="109" customFormat="1" ht="101.25" customHeight="1" x14ac:dyDescent="0.2">
      <c r="A41" s="110">
        <v>36</v>
      </c>
      <c r="B41" s="293" t="s">
        <v>1088</v>
      </c>
      <c r="C41" s="157" t="s">
        <v>1274</v>
      </c>
      <c r="D41" s="385">
        <v>46063</v>
      </c>
      <c r="E41" s="388" t="s">
        <v>1752</v>
      </c>
      <c r="F41" s="387" t="s">
        <v>1688</v>
      </c>
      <c r="G41" s="297" t="s">
        <v>1089</v>
      </c>
      <c r="H41" s="123" t="s">
        <v>1186</v>
      </c>
      <c r="I41" s="293"/>
      <c r="J41" s="106">
        <f t="shared" si="2"/>
        <v>3386.7575190000002</v>
      </c>
      <c r="K41" s="297" t="s">
        <v>36</v>
      </c>
      <c r="L41" s="297" t="s">
        <v>542</v>
      </c>
      <c r="M41" s="293" t="s">
        <v>975</v>
      </c>
      <c r="N41" s="110" t="s">
        <v>127</v>
      </c>
      <c r="O41" s="107">
        <v>376306.391</v>
      </c>
      <c r="P41" s="107">
        <v>0</v>
      </c>
      <c r="Q41" s="106">
        <f>O41-P41</f>
        <v>376306.391</v>
      </c>
      <c r="R41" s="297" t="s">
        <v>47</v>
      </c>
      <c r="S41" s="297" t="s">
        <v>342</v>
      </c>
      <c r="T41" s="107">
        <v>0</v>
      </c>
      <c r="U41" s="297" t="s">
        <v>340</v>
      </c>
      <c r="V41" s="107">
        <v>0</v>
      </c>
      <c r="W41" s="297" t="s">
        <v>340</v>
      </c>
      <c r="X41" s="297" t="s">
        <v>340</v>
      </c>
      <c r="Y41" s="297" t="s">
        <v>340</v>
      </c>
      <c r="Z41" s="297" t="s">
        <v>340</v>
      </c>
      <c r="AA41" s="297" t="s">
        <v>276</v>
      </c>
      <c r="AB41" s="105"/>
      <c r="AC41" s="105"/>
      <c r="AD41" s="297" t="s">
        <v>1632</v>
      </c>
      <c r="AE41" s="293" t="s">
        <v>147</v>
      </c>
      <c r="AF41" s="108"/>
    </row>
    <row r="42" spans="1:32" s="109" customFormat="1" ht="154.5" customHeight="1" x14ac:dyDescent="0.2">
      <c r="A42" s="110"/>
      <c r="B42" s="320" t="s">
        <v>1097</v>
      </c>
      <c r="C42" s="157" t="s">
        <v>1274</v>
      </c>
      <c r="D42" s="386"/>
      <c r="E42" s="389"/>
      <c r="F42" s="387"/>
      <c r="G42" s="297" t="s">
        <v>1578</v>
      </c>
      <c r="H42" s="123" t="s">
        <v>1577</v>
      </c>
      <c r="I42" s="293"/>
      <c r="J42" s="106">
        <f t="shared" si="2"/>
        <v>0</v>
      </c>
      <c r="K42" s="297" t="s">
        <v>36</v>
      </c>
      <c r="L42" s="297" t="s">
        <v>542</v>
      </c>
      <c r="M42" s="293" t="s">
        <v>975</v>
      </c>
      <c r="N42" s="110">
        <v>2030</v>
      </c>
      <c r="O42" s="107">
        <v>0</v>
      </c>
      <c r="P42" s="107">
        <v>0</v>
      </c>
      <c r="Q42" s="106">
        <f>O42-P42</f>
        <v>0</v>
      </c>
      <c r="R42" s="297" t="s">
        <v>47</v>
      </c>
      <c r="S42" s="297" t="s">
        <v>342</v>
      </c>
      <c r="T42" s="107">
        <v>0</v>
      </c>
      <c r="U42" s="297" t="s">
        <v>340</v>
      </c>
      <c r="V42" s="107">
        <v>0</v>
      </c>
      <c r="W42" s="297" t="s">
        <v>340</v>
      </c>
      <c r="X42" s="297" t="s">
        <v>340</v>
      </c>
      <c r="Y42" s="297" t="s">
        <v>340</v>
      </c>
      <c r="Z42" s="297" t="s">
        <v>340</v>
      </c>
      <c r="AA42" s="297" t="s">
        <v>276</v>
      </c>
      <c r="AB42" s="105"/>
      <c r="AC42" s="105"/>
      <c r="AD42" s="297" t="s">
        <v>1632</v>
      </c>
      <c r="AE42" s="293" t="s">
        <v>147</v>
      </c>
      <c r="AF42" s="108"/>
    </row>
    <row r="43" spans="1:32" s="109" customFormat="1" ht="144" customHeight="1" x14ac:dyDescent="0.2">
      <c r="A43" s="110">
        <v>37</v>
      </c>
      <c r="B43" s="297" t="s">
        <v>446</v>
      </c>
      <c r="C43" s="305" t="s">
        <v>1274</v>
      </c>
      <c r="D43" s="329">
        <v>46101</v>
      </c>
      <c r="E43" s="159" t="s">
        <v>1779</v>
      </c>
      <c r="F43" s="305" t="s">
        <v>1594</v>
      </c>
      <c r="G43" s="297" t="s">
        <v>1595</v>
      </c>
      <c r="H43" s="297" t="s">
        <v>1190</v>
      </c>
      <c r="I43" s="105"/>
      <c r="J43" s="106">
        <f t="shared" si="2"/>
        <v>2528.4690000000005</v>
      </c>
      <c r="K43" s="297" t="s">
        <v>34</v>
      </c>
      <c r="L43" s="297" t="s">
        <v>542</v>
      </c>
      <c r="M43" s="293" t="s">
        <v>1220</v>
      </c>
      <c r="N43" s="319" t="s">
        <v>1275</v>
      </c>
      <c r="O43" s="107">
        <v>280941</v>
      </c>
      <c r="P43" s="107">
        <v>0</v>
      </c>
      <c r="Q43" s="107">
        <f>O43</f>
        <v>280941</v>
      </c>
      <c r="R43" s="297" t="s">
        <v>130</v>
      </c>
      <c r="S43" s="297" t="s">
        <v>342</v>
      </c>
      <c r="T43" s="107">
        <v>0</v>
      </c>
      <c r="U43" s="297" t="s">
        <v>340</v>
      </c>
      <c r="V43" s="107">
        <v>0</v>
      </c>
      <c r="W43" s="297" t="s">
        <v>101</v>
      </c>
      <c r="X43" s="297" t="s">
        <v>245</v>
      </c>
      <c r="Y43" s="293" t="s">
        <v>238</v>
      </c>
      <c r="Z43" s="293" t="s">
        <v>333</v>
      </c>
      <c r="AA43" s="297" t="s">
        <v>276</v>
      </c>
      <c r="AB43" s="297"/>
      <c r="AC43" s="297"/>
      <c r="AD43" s="297" t="s">
        <v>630</v>
      </c>
      <c r="AE43" s="293" t="s">
        <v>147</v>
      </c>
      <c r="AF43" s="108"/>
    </row>
    <row r="44" spans="1:32" s="109" customFormat="1" ht="104.25" customHeight="1" x14ac:dyDescent="0.2">
      <c r="A44" s="110">
        <v>38</v>
      </c>
      <c r="B44" s="350" t="s">
        <v>1346</v>
      </c>
      <c r="C44" s="305"/>
      <c r="D44" s="158">
        <v>46101</v>
      </c>
      <c r="E44" s="158" t="s">
        <v>1571</v>
      </c>
      <c r="F44" s="348" t="s">
        <v>1626</v>
      </c>
      <c r="G44" s="351" t="s">
        <v>1570</v>
      </c>
      <c r="H44" s="350" t="s">
        <v>1569</v>
      </c>
      <c r="I44" s="350">
        <v>4</v>
      </c>
      <c r="J44" s="106"/>
      <c r="K44" s="351" t="s">
        <v>443</v>
      </c>
      <c r="L44" s="350" t="s">
        <v>549</v>
      </c>
      <c r="M44" s="350" t="s">
        <v>939</v>
      </c>
      <c r="N44" s="350" t="s">
        <v>223</v>
      </c>
      <c r="O44" s="107">
        <v>990</v>
      </c>
      <c r="P44" s="107">
        <v>0</v>
      </c>
      <c r="Q44" s="106">
        <f t="shared" ref="Q44:Q60" si="3">O44-P44</f>
        <v>990</v>
      </c>
      <c r="R44" s="350" t="s">
        <v>353</v>
      </c>
      <c r="S44" s="351" t="s">
        <v>342</v>
      </c>
      <c r="T44" s="107">
        <v>0</v>
      </c>
      <c r="U44" s="351" t="s">
        <v>340</v>
      </c>
      <c r="V44" s="107">
        <v>0</v>
      </c>
      <c r="W44" s="110" t="s">
        <v>101</v>
      </c>
      <c r="X44" s="350" t="s">
        <v>237</v>
      </c>
      <c r="Y44" s="350" t="s">
        <v>238</v>
      </c>
      <c r="Z44" s="350" t="s">
        <v>239</v>
      </c>
      <c r="AA44" s="351" t="s">
        <v>1296</v>
      </c>
      <c r="AB44" s="350" t="s">
        <v>1337</v>
      </c>
      <c r="AC44" s="351" t="s">
        <v>1338</v>
      </c>
      <c r="AD44" s="349" t="s">
        <v>1295</v>
      </c>
      <c r="AE44" s="349" t="s">
        <v>1295</v>
      </c>
      <c r="AF44" s="108"/>
    </row>
    <row r="45" spans="1:32" s="109" customFormat="1" ht="106.5" customHeight="1" x14ac:dyDescent="0.2">
      <c r="A45" s="110">
        <v>39</v>
      </c>
      <c r="B45" s="293" t="s">
        <v>1329</v>
      </c>
      <c r="C45" s="305"/>
      <c r="D45" s="158">
        <v>46063</v>
      </c>
      <c r="E45" s="158" t="s">
        <v>1599</v>
      </c>
      <c r="F45" s="157" t="s">
        <v>1636</v>
      </c>
      <c r="G45" s="297" t="s">
        <v>1332</v>
      </c>
      <c r="H45" s="293" t="s">
        <v>1331</v>
      </c>
      <c r="I45" s="293">
        <v>4</v>
      </c>
      <c r="J45" s="106"/>
      <c r="K45" s="297" t="s">
        <v>1330</v>
      </c>
      <c r="L45" s="297" t="s">
        <v>1561</v>
      </c>
      <c r="M45" s="293" t="s">
        <v>939</v>
      </c>
      <c r="N45" s="293" t="s">
        <v>511</v>
      </c>
      <c r="O45" s="321">
        <v>0</v>
      </c>
      <c r="P45" s="107">
        <v>0</v>
      </c>
      <c r="Q45" s="106">
        <f t="shared" si="3"/>
        <v>0</v>
      </c>
      <c r="R45" s="293" t="s">
        <v>353</v>
      </c>
      <c r="S45" s="297" t="s">
        <v>342</v>
      </c>
      <c r="T45" s="107">
        <v>0</v>
      </c>
      <c r="U45" s="297" t="s">
        <v>340</v>
      </c>
      <c r="V45" s="107">
        <v>0</v>
      </c>
      <c r="W45" s="110" t="s">
        <v>101</v>
      </c>
      <c r="X45" s="293" t="s">
        <v>237</v>
      </c>
      <c r="Y45" s="293" t="s">
        <v>238</v>
      </c>
      <c r="Z45" s="293" t="s">
        <v>239</v>
      </c>
      <c r="AA45" s="297" t="s">
        <v>276</v>
      </c>
      <c r="AB45" s="293"/>
      <c r="AC45" s="297"/>
      <c r="AD45" s="293" t="s">
        <v>147</v>
      </c>
      <c r="AE45" s="293" t="s">
        <v>147</v>
      </c>
      <c r="AF45" s="108"/>
    </row>
    <row r="46" spans="1:32" s="109" customFormat="1" ht="168.75" customHeight="1" x14ac:dyDescent="0.2">
      <c r="A46" s="110">
        <v>40</v>
      </c>
      <c r="B46" s="293" t="s">
        <v>632</v>
      </c>
      <c r="C46" s="297" t="s">
        <v>1274</v>
      </c>
      <c r="D46" s="128">
        <v>46078</v>
      </c>
      <c r="E46" s="132" t="s">
        <v>1686</v>
      </c>
      <c r="F46" s="293" t="s">
        <v>1760</v>
      </c>
      <c r="G46" s="293" t="s">
        <v>131</v>
      </c>
      <c r="H46" s="293" t="s">
        <v>631</v>
      </c>
      <c r="I46" s="322"/>
      <c r="J46" s="106">
        <f>O46*0.9%</f>
        <v>1926.0000000000002</v>
      </c>
      <c r="K46" s="293" t="s">
        <v>441</v>
      </c>
      <c r="L46" s="297" t="s">
        <v>543</v>
      </c>
      <c r="M46" s="293" t="s">
        <v>1255</v>
      </c>
      <c r="N46" s="110" t="s">
        <v>127</v>
      </c>
      <c r="O46" s="107">
        <v>214000</v>
      </c>
      <c r="P46" s="107">
        <v>0</v>
      </c>
      <c r="Q46" s="106">
        <f t="shared" si="3"/>
        <v>214000</v>
      </c>
      <c r="R46" s="297" t="s">
        <v>130</v>
      </c>
      <c r="S46" s="297" t="s">
        <v>342</v>
      </c>
      <c r="T46" s="107">
        <v>0</v>
      </c>
      <c r="U46" s="297" t="s">
        <v>340</v>
      </c>
      <c r="V46" s="107">
        <v>0</v>
      </c>
      <c r="W46" s="297" t="s">
        <v>340</v>
      </c>
      <c r="X46" s="297" t="s">
        <v>340</v>
      </c>
      <c r="Y46" s="297" t="s">
        <v>340</v>
      </c>
      <c r="Z46" s="297" t="s">
        <v>340</v>
      </c>
      <c r="AA46" s="297" t="s">
        <v>276</v>
      </c>
      <c r="AB46" s="293" t="s">
        <v>492</v>
      </c>
      <c r="AC46" s="297" t="s">
        <v>463</v>
      </c>
      <c r="AD46" s="297" t="s">
        <v>630</v>
      </c>
      <c r="AE46" s="293" t="s">
        <v>147</v>
      </c>
      <c r="AF46" s="108"/>
    </row>
    <row r="47" spans="1:32" s="109" customFormat="1" ht="141" customHeight="1" x14ac:dyDescent="0.2">
      <c r="A47" s="110">
        <v>41</v>
      </c>
      <c r="B47" s="297" t="s">
        <v>133</v>
      </c>
      <c r="C47" s="305" t="s">
        <v>1274</v>
      </c>
      <c r="D47" s="158">
        <v>45701</v>
      </c>
      <c r="E47" s="159" t="s">
        <v>1676</v>
      </c>
      <c r="F47" s="305" t="s">
        <v>1685</v>
      </c>
      <c r="G47" s="297" t="s">
        <v>134</v>
      </c>
      <c r="H47" s="297" t="s">
        <v>1598</v>
      </c>
      <c r="I47" s="105"/>
      <c r="J47" s="106">
        <f>O47*0.9%</f>
        <v>714.1557600000001</v>
      </c>
      <c r="K47" s="297" t="s">
        <v>38</v>
      </c>
      <c r="L47" s="297" t="s">
        <v>543</v>
      </c>
      <c r="M47" s="297" t="s">
        <v>1357</v>
      </c>
      <c r="N47" s="323">
        <v>2027</v>
      </c>
      <c r="O47" s="107">
        <f>1304+78046.64</f>
        <v>79350.64</v>
      </c>
      <c r="P47" s="107">
        <v>0</v>
      </c>
      <c r="Q47" s="106">
        <f t="shared" si="3"/>
        <v>79350.64</v>
      </c>
      <c r="R47" s="297" t="s">
        <v>130</v>
      </c>
      <c r="S47" s="297" t="s">
        <v>342</v>
      </c>
      <c r="T47" s="107">
        <v>0</v>
      </c>
      <c r="U47" s="297" t="s">
        <v>340</v>
      </c>
      <c r="V47" s="107">
        <v>0</v>
      </c>
      <c r="W47" s="297" t="s">
        <v>340</v>
      </c>
      <c r="X47" s="297" t="s">
        <v>340</v>
      </c>
      <c r="Y47" s="297" t="s">
        <v>340</v>
      </c>
      <c r="Z47" s="297" t="s">
        <v>340</v>
      </c>
      <c r="AA47" s="297" t="s">
        <v>276</v>
      </c>
      <c r="AB47" s="297" t="s">
        <v>491</v>
      </c>
      <c r="AC47" s="297" t="s">
        <v>351</v>
      </c>
      <c r="AD47" s="297" t="s">
        <v>630</v>
      </c>
      <c r="AE47" s="293" t="s">
        <v>147</v>
      </c>
      <c r="AF47" s="108"/>
    </row>
    <row r="48" spans="1:32" s="109" customFormat="1" ht="79.5" customHeight="1" x14ac:dyDescent="0.2">
      <c r="A48" s="110">
        <v>42</v>
      </c>
      <c r="B48" s="293" t="s">
        <v>248</v>
      </c>
      <c r="C48" s="157"/>
      <c r="D48" s="159">
        <v>46064</v>
      </c>
      <c r="E48" s="158"/>
      <c r="F48" s="157" t="s">
        <v>1694</v>
      </c>
      <c r="G48" s="293" t="s">
        <v>1207</v>
      </c>
      <c r="H48" s="293" t="s">
        <v>1690</v>
      </c>
      <c r="I48" s="293"/>
      <c r="J48" s="106">
        <f>O48*0.9%</f>
        <v>149.06143800000004</v>
      </c>
      <c r="K48" s="297" t="s">
        <v>75</v>
      </c>
      <c r="L48" s="293" t="s">
        <v>549</v>
      </c>
      <c r="M48" s="293" t="s">
        <v>1209</v>
      </c>
      <c r="N48" s="293">
        <v>2026</v>
      </c>
      <c r="O48" s="107">
        <v>16562.382000000001</v>
      </c>
      <c r="P48" s="107">
        <v>0</v>
      </c>
      <c r="Q48" s="106">
        <f t="shared" si="3"/>
        <v>16562.382000000001</v>
      </c>
      <c r="R48" s="293" t="s">
        <v>353</v>
      </c>
      <c r="S48" s="297" t="s">
        <v>342</v>
      </c>
      <c r="T48" s="107">
        <v>0</v>
      </c>
      <c r="U48" s="297" t="s">
        <v>340</v>
      </c>
      <c r="V48" s="107">
        <v>0</v>
      </c>
      <c r="W48" s="297" t="s">
        <v>101</v>
      </c>
      <c r="X48" s="297" t="s">
        <v>245</v>
      </c>
      <c r="Y48" s="293" t="s">
        <v>238</v>
      </c>
      <c r="Z48" s="293" t="s">
        <v>239</v>
      </c>
      <c r="AA48" s="297" t="s">
        <v>276</v>
      </c>
      <c r="AB48" s="293" t="s">
        <v>500</v>
      </c>
      <c r="AC48" s="297" t="s">
        <v>469</v>
      </c>
      <c r="AD48" s="293" t="s">
        <v>1168</v>
      </c>
      <c r="AE48" s="293" t="s">
        <v>147</v>
      </c>
      <c r="AF48" s="108"/>
    </row>
    <row r="49" spans="1:32" s="109" customFormat="1" ht="106.5" customHeight="1" x14ac:dyDescent="0.2">
      <c r="A49" s="110">
        <v>43</v>
      </c>
      <c r="B49" s="293" t="s">
        <v>1342</v>
      </c>
      <c r="C49" s="158"/>
      <c r="D49" s="159">
        <v>46064</v>
      </c>
      <c r="E49" s="305"/>
      <c r="F49" s="315" t="s">
        <v>1754</v>
      </c>
      <c r="G49" s="297" t="s">
        <v>145</v>
      </c>
      <c r="H49" s="297" t="s">
        <v>1218</v>
      </c>
      <c r="I49" s="297"/>
      <c r="J49" s="297"/>
      <c r="K49" s="300" t="s">
        <v>444</v>
      </c>
      <c r="L49" s="297" t="s">
        <v>549</v>
      </c>
      <c r="M49" s="297" t="s">
        <v>1217</v>
      </c>
      <c r="N49" s="297">
        <v>2027</v>
      </c>
      <c r="O49" s="297">
        <v>17414.599999999999</v>
      </c>
      <c r="P49" s="297">
        <v>0</v>
      </c>
      <c r="Q49" s="106">
        <f t="shared" si="3"/>
        <v>17414.599999999999</v>
      </c>
      <c r="R49" s="297" t="s">
        <v>353</v>
      </c>
      <c r="S49" s="297" t="s">
        <v>342</v>
      </c>
      <c r="T49" s="107">
        <v>0</v>
      </c>
      <c r="U49" s="297" t="s">
        <v>340</v>
      </c>
      <c r="V49" s="297">
        <v>0</v>
      </c>
      <c r="W49" s="297" t="s">
        <v>101</v>
      </c>
      <c r="X49" s="297" t="s">
        <v>245</v>
      </c>
      <c r="Y49" s="297" t="s">
        <v>238</v>
      </c>
      <c r="Z49" s="297" t="s">
        <v>239</v>
      </c>
      <c r="AA49" s="297" t="s">
        <v>276</v>
      </c>
      <c r="AB49" s="297"/>
      <c r="AC49" s="297"/>
      <c r="AD49" s="297" t="s">
        <v>1168</v>
      </c>
      <c r="AE49" s="297" t="s">
        <v>147</v>
      </c>
      <c r="AF49" s="108"/>
    </row>
    <row r="50" spans="1:32" s="109" customFormat="1" ht="113.25" customHeight="1" x14ac:dyDescent="0.2">
      <c r="A50" s="110">
        <v>44</v>
      </c>
      <c r="B50" s="297" t="s">
        <v>1370</v>
      </c>
      <c r="C50" s="305"/>
      <c r="D50" s="159">
        <v>46064</v>
      </c>
      <c r="E50" s="159" t="s">
        <v>1174</v>
      </c>
      <c r="F50" s="305" t="s">
        <v>1689</v>
      </c>
      <c r="G50" s="297" t="s">
        <v>128</v>
      </c>
      <c r="H50" s="297" t="s">
        <v>1175</v>
      </c>
      <c r="I50" s="105"/>
      <c r="J50" s="106">
        <f>O50*0.9%</f>
        <v>565.60347000000013</v>
      </c>
      <c r="K50" s="297" t="s">
        <v>440</v>
      </c>
      <c r="L50" s="297" t="s">
        <v>542</v>
      </c>
      <c r="M50" s="318" t="s">
        <v>1209</v>
      </c>
      <c r="N50" s="110">
        <v>2026</v>
      </c>
      <c r="O50" s="107">
        <v>62844.83</v>
      </c>
      <c r="P50" s="107">
        <v>0</v>
      </c>
      <c r="Q50" s="106">
        <f t="shared" si="3"/>
        <v>62844.83</v>
      </c>
      <c r="R50" s="297" t="s">
        <v>130</v>
      </c>
      <c r="S50" s="297" t="s">
        <v>342</v>
      </c>
      <c r="T50" s="107">
        <v>0</v>
      </c>
      <c r="U50" s="297" t="s">
        <v>340</v>
      </c>
      <c r="V50" s="107">
        <v>0</v>
      </c>
      <c r="W50" s="297" t="s">
        <v>101</v>
      </c>
      <c r="X50" s="297" t="s">
        <v>245</v>
      </c>
      <c r="Y50" s="293" t="s">
        <v>238</v>
      </c>
      <c r="Z50" s="293" t="s">
        <v>239</v>
      </c>
      <c r="AA50" s="297" t="s">
        <v>276</v>
      </c>
      <c r="AB50" s="297" t="s">
        <v>100</v>
      </c>
      <c r="AC50" s="297" t="s">
        <v>350</v>
      </c>
      <c r="AD50" s="297" t="s">
        <v>1632</v>
      </c>
      <c r="AE50" s="293" t="s">
        <v>147</v>
      </c>
      <c r="AF50" s="108" t="s">
        <v>680</v>
      </c>
    </row>
    <row r="51" spans="1:32" s="109" customFormat="1" ht="112.5" customHeight="1" x14ac:dyDescent="0.2">
      <c r="A51" s="110">
        <v>45</v>
      </c>
      <c r="B51" s="297" t="s">
        <v>1587</v>
      </c>
      <c r="C51" s="305"/>
      <c r="D51" s="159">
        <v>46064</v>
      </c>
      <c r="E51" s="158" t="s">
        <v>1667</v>
      </c>
      <c r="F51" s="324" t="s">
        <v>1692</v>
      </c>
      <c r="G51" s="293" t="s">
        <v>1588</v>
      </c>
      <c r="H51" s="293" t="s">
        <v>1152</v>
      </c>
      <c r="I51" s="110">
        <v>5</v>
      </c>
      <c r="J51" s="106">
        <f>O51*0.9%</f>
        <v>190.99620000000002</v>
      </c>
      <c r="K51" s="297" t="s">
        <v>443</v>
      </c>
      <c r="L51" s="297" t="s">
        <v>542</v>
      </c>
      <c r="M51" s="318" t="s">
        <v>976</v>
      </c>
      <c r="N51" s="110">
        <v>2028</v>
      </c>
      <c r="O51" s="111">
        <v>21221.8</v>
      </c>
      <c r="P51" s="111">
        <v>0</v>
      </c>
      <c r="Q51" s="106">
        <f t="shared" si="3"/>
        <v>21221.8</v>
      </c>
      <c r="R51" s="297" t="s">
        <v>353</v>
      </c>
      <c r="S51" s="297" t="s">
        <v>340</v>
      </c>
      <c r="T51" s="111">
        <v>0</v>
      </c>
      <c r="U51" s="297" t="s">
        <v>340</v>
      </c>
      <c r="V51" s="111">
        <v>0</v>
      </c>
      <c r="W51" s="110" t="s">
        <v>101</v>
      </c>
      <c r="X51" s="297" t="s">
        <v>255</v>
      </c>
      <c r="Y51" s="297" t="s">
        <v>239</v>
      </c>
      <c r="Z51" s="297" t="s">
        <v>239</v>
      </c>
      <c r="AA51" s="297" t="s">
        <v>276</v>
      </c>
      <c r="AB51" s="293" t="s">
        <v>1668</v>
      </c>
      <c r="AC51" s="293" t="s">
        <v>1669</v>
      </c>
      <c r="AD51" s="297" t="s">
        <v>1632</v>
      </c>
      <c r="AE51" s="293" t="s">
        <v>147</v>
      </c>
      <c r="AF51" s="108"/>
    </row>
    <row r="52" spans="1:32" s="109" customFormat="1" ht="91.5" customHeight="1" x14ac:dyDescent="0.2">
      <c r="A52" s="110">
        <v>46</v>
      </c>
      <c r="B52" s="293" t="s">
        <v>1344</v>
      </c>
      <c r="C52" s="305"/>
      <c r="D52" s="159">
        <v>46066</v>
      </c>
      <c r="E52" s="158" t="s">
        <v>1345</v>
      </c>
      <c r="F52" s="157" t="s">
        <v>1602</v>
      </c>
      <c r="G52" s="297" t="s">
        <v>145</v>
      </c>
      <c r="H52" s="293" t="s">
        <v>1318</v>
      </c>
      <c r="I52" s="293">
        <v>4</v>
      </c>
      <c r="J52" s="106"/>
      <c r="K52" s="293" t="s">
        <v>34</v>
      </c>
      <c r="L52" s="293" t="s">
        <v>549</v>
      </c>
      <c r="M52" s="293" t="s">
        <v>939</v>
      </c>
      <c r="N52" s="293" t="s">
        <v>511</v>
      </c>
      <c r="O52" s="107">
        <v>0</v>
      </c>
      <c r="P52" s="107">
        <v>0</v>
      </c>
      <c r="Q52" s="106">
        <f t="shared" si="3"/>
        <v>0</v>
      </c>
      <c r="R52" s="293" t="s">
        <v>353</v>
      </c>
      <c r="S52" s="297" t="s">
        <v>342</v>
      </c>
      <c r="T52" s="107">
        <v>0</v>
      </c>
      <c r="U52" s="297" t="s">
        <v>340</v>
      </c>
      <c r="V52" s="107">
        <v>0</v>
      </c>
      <c r="W52" s="110" t="s">
        <v>101</v>
      </c>
      <c r="X52" s="293" t="s">
        <v>237</v>
      </c>
      <c r="Y52" s="293" t="s">
        <v>238</v>
      </c>
      <c r="Z52" s="293" t="s">
        <v>239</v>
      </c>
      <c r="AA52" s="297" t="s">
        <v>1296</v>
      </c>
      <c r="AB52" s="293"/>
      <c r="AC52" s="297"/>
      <c r="AD52" s="294"/>
      <c r="AE52" s="293" t="s">
        <v>147</v>
      </c>
      <c r="AF52" s="108"/>
    </row>
    <row r="53" spans="1:32" s="109" customFormat="1" ht="121.5" customHeight="1" x14ac:dyDescent="0.2">
      <c r="A53" s="110">
        <v>47</v>
      </c>
      <c r="B53" s="293" t="s">
        <v>1628</v>
      </c>
      <c r="C53" s="305"/>
      <c r="D53" s="158">
        <v>46064</v>
      </c>
      <c r="E53" s="158" t="s">
        <v>1670</v>
      </c>
      <c r="F53" s="157" t="s">
        <v>1629</v>
      </c>
      <c r="G53" s="297" t="s">
        <v>1574</v>
      </c>
      <c r="H53" s="293" t="s">
        <v>1573</v>
      </c>
      <c r="I53" s="293">
        <v>4</v>
      </c>
      <c r="J53" s="106"/>
      <c r="K53" s="293" t="s">
        <v>57</v>
      </c>
      <c r="L53" s="293" t="s">
        <v>542</v>
      </c>
      <c r="M53" s="293" t="s">
        <v>939</v>
      </c>
      <c r="N53" s="293" t="s">
        <v>223</v>
      </c>
      <c r="O53" s="107">
        <v>0</v>
      </c>
      <c r="P53" s="107">
        <v>0</v>
      </c>
      <c r="Q53" s="106">
        <f t="shared" si="3"/>
        <v>0</v>
      </c>
      <c r="R53" s="293" t="s">
        <v>353</v>
      </c>
      <c r="S53" s="297" t="s">
        <v>342</v>
      </c>
      <c r="T53" s="107">
        <v>0</v>
      </c>
      <c r="U53" s="297" t="s">
        <v>340</v>
      </c>
      <c r="V53" s="107">
        <v>0</v>
      </c>
      <c r="W53" s="110" t="s">
        <v>101</v>
      </c>
      <c r="X53" s="293" t="s">
        <v>237</v>
      </c>
      <c r="Y53" s="293" t="s">
        <v>238</v>
      </c>
      <c r="Z53" s="293" t="s">
        <v>239</v>
      </c>
      <c r="AA53" s="297" t="s">
        <v>1296</v>
      </c>
      <c r="AB53" s="293"/>
      <c r="AC53" s="297"/>
      <c r="AD53" s="294"/>
      <c r="AE53" s="293" t="s">
        <v>147</v>
      </c>
      <c r="AF53" s="108"/>
    </row>
    <row r="54" spans="1:32" s="109" customFormat="1" ht="123" customHeight="1" x14ac:dyDescent="0.2">
      <c r="A54" s="110">
        <v>48</v>
      </c>
      <c r="B54" s="293" t="s">
        <v>1621</v>
      </c>
      <c r="C54" s="305"/>
      <c r="D54" s="158">
        <v>46064</v>
      </c>
      <c r="E54" s="158" t="s">
        <v>1670</v>
      </c>
      <c r="F54" s="157" t="s">
        <v>1601</v>
      </c>
      <c r="G54" s="297" t="s">
        <v>1566</v>
      </c>
      <c r="H54" s="293" t="s">
        <v>1565</v>
      </c>
      <c r="I54" s="293">
        <v>3</v>
      </c>
      <c r="J54" s="106"/>
      <c r="K54" s="293" t="s">
        <v>36</v>
      </c>
      <c r="L54" s="293" t="s">
        <v>549</v>
      </c>
      <c r="M54" s="293" t="s">
        <v>939</v>
      </c>
      <c r="N54" s="293">
        <v>2027</v>
      </c>
      <c r="O54" s="107">
        <v>35405.61</v>
      </c>
      <c r="P54" s="107">
        <v>0</v>
      </c>
      <c r="Q54" s="106">
        <f t="shared" si="3"/>
        <v>35405.61</v>
      </c>
      <c r="R54" s="293" t="s">
        <v>353</v>
      </c>
      <c r="S54" s="297" t="s">
        <v>342</v>
      </c>
      <c r="T54" s="107">
        <v>0</v>
      </c>
      <c r="U54" s="297" t="s">
        <v>340</v>
      </c>
      <c r="V54" s="107">
        <v>0</v>
      </c>
      <c r="W54" s="110" t="s">
        <v>101</v>
      </c>
      <c r="X54" s="293" t="s">
        <v>237</v>
      </c>
      <c r="Y54" s="293" t="s">
        <v>238</v>
      </c>
      <c r="Z54" s="293" t="s">
        <v>239</v>
      </c>
      <c r="AA54" s="297" t="s">
        <v>276</v>
      </c>
      <c r="AB54" s="293" t="s">
        <v>1347</v>
      </c>
      <c r="AC54" s="297" t="s">
        <v>1348</v>
      </c>
      <c r="AD54" s="358" t="s">
        <v>1534</v>
      </c>
      <c r="AE54" s="359"/>
      <c r="AF54" s="108"/>
    </row>
    <row r="55" spans="1:32" s="109" customFormat="1" ht="102.75" customHeight="1" x14ac:dyDescent="0.2">
      <c r="A55" s="110">
        <v>49</v>
      </c>
      <c r="B55" s="293" t="s">
        <v>1630</v>
      </c>
      <c r="C55" s="157"/>
      <c r="D55" s="158">
        <v>46064</v>
      </c>
      <c r="E55" s="158" t="s">
        <v>1671</v>
      </c>
      <c r="F55" s="157" t="s">
        <v>1631</v>
      </c>
      <c r="G55" s="297" t="s">
        <v>1576</v>
      </c>
      <c r="H55" s="293" t="s">
        <v>1575</v>
      </c>
      <c r="I55" s="293">
        <v>2</v>
      </c>
      <c r="J55" s="106">
        <f>O55*0.9%</f>
        <v>0</v>
      </c>
      <c r="K55" s="293" t="s">
        <v>57</v>
      </c>
      <c r="L55" s="293" t="s">
        <v>542</v>
      </c>
      <c r="M55" s="293" t="s">
        <v>973</v>
      </c>
      <c r="N55" s="293" t="s">
        <v>511</v>
      </c>
      <c r="O55" s="107">
        <v>0</v>
      </c>
      <c r="P55" s="107">
        <v>0</v>
      </c>
      <c r="Q55" s="106">
        <f t="shared" si="3"/>
        <v>0</v>
      </c>
      <c r="R55" s="293" t="s">
        <v>353</v>
      </c>
      <c r="S55" s="297" t="s">
        <v>342</v>
      </c>
      <c r="T55" s="107">
        <v>0</v>
      </c>
      <c r="U55" s="297" t="s">
        <v>340</v>
      </c>
      <c r="V55" s="107">
        <v>0</v>
      </c>
      <c r="W55" s="110" t="s">
        <v>101</v>
      </c>
      <c r="X55" s="293" t="s">
        <v>237</v>
      </c>
      <c r="Y55" s="293" t="s">
        <v>238</v>
      </c>
      <c r="Z55" s="293" t="s">
        <v>239</v>
      </c>
      <c r="AA55" s="297" t="s">
        <v>276</v>
      </c>
      <c r="AB55" s="293" t="s">
        <v>1347</v>
      </c>
      <c r="AC55" s="297" t="s">
        <v>1348</v>
      </c>
      <c r="AD55" s="358" t="s">
        <v>1534</v>
      </c>
      <c r="AE55" s="359"/>
      <c r="AF55" s="108"/>
    </row>
    <row r="56" spans="1:32" s="109" customFormat="1" ht="156.75" customHeight="1" x14ac:dyDescent="0.2">
      <c r="A56" s="110">
        <v>50</v>
      </c>
      <c r="B56" s="146" t="s">
        <v>1635</v>
      </c>
      <c r="C56" s="157"/>
      <c r="D56" s="158">
        <v>46064</v>
      </c>
      <c r="E56" s="158" t="s">
        <v>1672</v>
      </c>
      <c r="F56" s="157" t="s">
        <v>1673</v>
      </c>
      <c r="G56" s="297" t="s">
        <v>1586</v>
      </c>
      <c r="H56" s="293" t="s">
        <v>1585</v>
      </c>
      <c r="I56" s="293">
        <v>2</v>
      </c>
      <c r="J56" s="106">
        <f>O56*0.9%</f>
        <v>0</v>
      </c>
      <c r="K56" s="293" t="s">
        <v>34</v>
      </c>
      <c r="L56" s="293" t="s">
        <v>542</v>
      </c>
      <c r="M56" s="293" t="s">
        <v>973</v>
      </c>
      <c r="N56" s="293" t="s">
        <v>511</v>
      </c>
      <c r="O56" s="107">
        <v>0</v>
      </c>
      <c r="P56" s="107">
        <v>0</v>
      </c>
      <c r="Q56" s="106">
        <f t="shared" si="3"/>
        <v>0</v>
      </c>
      <c r="R56" s="293" t="s">
        <v>353</v>
      </c>
      <c r="S56" s="297" t="s">
        <v>342</v>
      </c>
      <c r="T56" s="107">
        <v>0</v>
      </c>
      <c r="U56" s="297" t="s">
        <v>340</v>
      </c>
      <c r="V56" s="107">
        <v>0</v>
      </c>
      <c r="W56" s="110" t="s">
        <v>101</v>
      </c>
      <c r="X56" s="293" t="s">
        <v>237</v>
      </c>
      <c r="Y56" s="293" t="s">
        <v>238</v>
      </c>
      <c r="Z56" s="293" t="s">
        <v>239</v>
      </c>
      <c r="AA56" s="297" t="s">
        <v>276</v>
      </c>
      <c r="AB56" s="293" t="s">
        <v>1347</v>
      </c>
      <c r="AC56" s="297" t="s">
        <v>1348</v>
      </c>
      <c r="AD56" s="358" t="s">
        <v>1156</v>
      </c>
      <c r="AE56" s="359"/>
      <c r="AF56" s="108"/>
    </row>
    <row r="57" spans="1:32" s="109" customFormat="1" ht="130.5" customHeight="1" x14ac:dyDescent="0.2">
      <c r="A57" s="110">
        <v>51</v>
      </c>
      <c r="B57" s="146" t="s">
        <v>1023</v>
      </c>
      <c r="C57" s="157"/>
      <c r="D57" s="158">
        <v>46064</v>
      </c>
      <c r="E57" s="159" t="s">
        <v>1665</v>
      </c>
      <c r="F57" s="158" t="s">
        <v>1633</v>
      </c>
      <c r="G57" s="293" t="s">
        <v>1583</v>
      </c>
      <c r="H57" s="146" t="s">
        <v>1582</v>
      </c>
      <c r="I57" s="293"/>
      <c r="J57" s="106">
        <f>O57*0.9%</f>
        <v>0</v>
      </c>
      <c r="K57" s="297" t="s">
        <v>39</v>
      </c>
      <c r="L57" s="297" t="s">
        <v>549</v>
      </c>
      <c r="M57" s="293" t="s">
        <v>973</v>
      </c>
      <c r="N57" s="110">
        <v>2027</v>
      </c>
      <c r="O57" s="107">
        <v>0</v>
      </c>
      <c r="P57" s="107">
        <v>0</v>
      </c>
      <c r="Q57" s="106">
        <f t="shared" si="3"/>
        <v>0</v>
      </c>
      <c r="R57" s="297"/>
      <c r="S57" s="297" t="s">
        <v>342</v>
      </c>
      <c r="T57" s="107">
        <v>0</v>
      </c>
      <c r="U57" s="297" t="s">
        <v>340</v>
      </c>
      <c r="V57" s="107">
        <v>0</v>
      </c>
      <c r="W57" s="110" t="s">
        <v>120</v>
      </c>
      <c r="X57" s="297" t="s">
        <v>255</v>
      </c>
      <c r="Y57" s="297" t="s">
        <v>239</v>
      </c>
      <c r="Z57" s="297" t="s">
        <v>239</v>
      </c>
      <c r="AA57" s="297" t="s">
        <v>276</v>
      </c>
      <c r="AB57" s="293"/>
      <c r="AC57" s="297"/>
      <c r="AD57" s="381" t="s">
        <v>1168</v>
      </c>
      <c r="AE57" s="381"/>
      <c r="AF57" s="108"/>
    </row>
    <row r="58" spans="1:32" s="109" customFormat="1" ht="91.5" customHeight="1" x14ac:dyDescent="0.2">
      <c r="A58" s="110">
        <v>52</v>
      </c>
      <c r="B58" s="146" t="s">
        <v>1371</v>
      </c>
      <c r="C58" s="157"/>
      <c r="D58" s="158">
        <v>46064</v>
      </c>
      <c r="E58" s="159" t="s">
        <v>1372</v>
      </c>
      <c r="F58" s="157" t="s">
        <v>1755</v>
      </c>
      <c r="G58" s="297" t="s">
        <v>1373</v>
      </c>
      <c r="H58" s="293" t="s">
        <v>1374</v>
      </c>
      <c r="I58" s="293"/>
      <c r="J58" s="106"/>
      <c r="K58" s="293" t="s">
        <v>57</v>
      </c>
      <c r="L58" s="293" t="s">
        <v>542</v>
      </c>
      <c r="M58" s="293" t="s">
        <v>939</v>
      </c>
      <c r="N58" s="293" t="s">
        <v>511</v>
      </c>
      <c r="O58" s="107">
        <v>0</v>
      </c>
      <c r="P58" s="107">
        <v>0</v>
      </c>
      <c r="Q58" s="106">
        <f t="shared" si="3"/>
        <v>0</v>
      </c>
      <c r="R58" s="293" t="s">
        <v>353</v>
      </c>
      <c r="S58" s="297" t="s">
        <v>342</v>
      </c>
      <c r="T58" s="107">
        <v>0</v>
      </c>
      <c r="U58" s="297" t="s">
        <v>340</v>
      </c>
      <c r="V58" s="107">
        <v>0</v>
      </c>
      <c r="W58" s="110" t="s">
        <v>101</v>
      </c>
      <c r="X58" s="293" t="s">
        <v>237</v>
      </c>
      <c r="Y58" s="293" t="s">
        <v>238</v>
      </c>
      <c r="Z58" s="293" t="s">
        <v>239</v>
      </c>
      <c r="AA58" s="297" t="s">
        <v>276</v>
      </c>
      <c r="AB58" s="293"/>
      <c r="AC58" s="297"/>
      <c r="AD58" s="358" t="s">
        <v>1156</v>
      </c>
      <c r="AE58" s="359"/>
      <c r="AF58" s="108"/>
    </row>
    <row r="59" spans="1:32" s="109" customFormat="1" ht="91.5" customHeight="1" x14ac:dyDescent="0.2">
      <c r="A59" s="110">
        <v>53</v>
      </c>
      <c r="B59" s="293" t="s">
        <v>1734</v>
      </c>
      <c r="C59" s="157"/>
      <c r="D59" s="158">
        <v>46073</v>
      </c>
      <c r="E59" s="305" t="s">
        <v>1378</v>
      </c>
      <c r="F59" s="305" t="s">
        <v>1735</v>
      </c>
      <c r="G59" s="293" t="s">
        <v>1736</v>
      </c>
      <c r="H59" s="293" t="s">
        <v>1397</v>
      </c>
      <c r="I59" s="293">
        <v>8</v>
      </c>
      <c r="J59" s="106"/>
      <c r="K59" s="297" t="s">
        <v>440</v>
      </c>
      <c r="L59" s="293" t="s">
        <v>545</v>
      </c>
      <c r="M59" s="293" t="s">
        <v>939</v>
      </c>
      <c r="N59" s="293">
        <v>2026</v>
      </c>
      <c r="O59" s="107">
        <v>27136.5</v>
      </c>
      <c r="P59" s="107">
        <v>0</v>
      </c>
      <c r="Q59" s="106">
        <f t="shared" si="3"/>
        <v>27136.5</v>
      </c>
      <c r="R59" s="293" t="s">
        <v>45</v>
      </c>
      <c r="S59" s="297" t="s">
        <v>340</v>
      </c>
      <c r="T59" s="107">
        <v>0</v>
      </c>
      <c r="U59" s="297" t="s">
        <v>340</v>
      </c>
      <c r="V59" s="107">
        <v>0</v>
      </c>
      <c r="W59" s="110" t="s">
        <v>120</v>
      </c>
      <c r="X59" s="293" t="s">
        <v>340</v>
      </c>
      <c r="Y59" s="293" t="s">
        <v>340</v>
      </c>
      <c r="Z59" s="293" t="s">
        <v>340</v>
      </c>
      <c r="AA59" s="297" t="s">
        <v>276</v>
      </c>
      <c r="AB59" s="293"/>
      <c r="AC59" s="293"/>
      <c r="AD59" s="355" t="s">
        <v>629</v>
      </c>
      <c r="AE59" s="355"/>
      <c r="AF59" s="108"/>
    </row>
    <row r="60" spans="1:32" s="109" customFormat="1" ht="145.5" customHeight="1" x14ac:dyDescent="0.2">
      <c r="A60" s="110">
        <v>54</v>
      </c>
      <c r="B60" s="293" t="s">
        <v>1215</v>
      </c>
      <c r="C60" s="305" t="s">
        <v>1274</v>
      </c>
      <c r="D60" s="158">
        <v>46065</v>
      </c>
      <c r="E60" s="158"/>
      <c r="F60" s="324" t="s">
        <v>1691</v>
      </c>
      <c r="G60" s="297" t="s">
        <v>145</v>
      </c>
      <c r="H60" s="293" t="s">
        <v>1214</v>
      </c>
      <c r="I60" s="293"/>
      <c r="J60" s="106">
        <f t="shared" ref="J60:J68" si="4">O60*0.9%</f>
        <v>42.086610000000007</v>
      </c>
      <c r="K60" s="293" t="s">
        <v>57</v>
      </c>
      <c r="L60" s="293" t="s">
        <v>549</v>
      </c>
      <c r="M60" s="293" t="s">
        <v>1213</v>
      </c>
      <c r="N60" s="293">
        <v>2027</v>
      </c>
      <c r="O60" s="107">
        <v>4676.29</v>
      </c>
      <c r="P60" s="107">
        <v>0</v>
      </c>
      <c r="Q60" s="106">
        <f t="shared" si="3"/>
        <v>4676.29</v>
      </c>
      <c r="R60" s="293" t="s">
        <v>353</v>
      </c>
      <c r="S60" s="297" t="s">
        <v>342</v>
      </c>
      <c r="T60" s="107">
        <v>0</v>
      </c>
      <c r="U60" s="297" t="s">
        <v>340</v>
      </c>
      <c r="V60" s="107">
        <v>0</v>
      </c>
      <c r="W60" s="297" t="s">
        <v>101</v>
      </c>
      <c r="X60" s="297" t="s">
        <v>245</v>
      </c>
      <c r="Y60" s="293" t="s">
        <v>238</v>
      </c>
      <c r="Z60" s="293" t="s">
        <v>239</v>
      </c>
      <c r="AA60" s="297" t="s">
        <v>276</v>
      </c>
      <c r="AB60" s="293" t="s">
        <v>1108</v>
      </c>
      <c r="AC60" s="297" t="s">
        <v>1109</v>
      </c>
      <c r="AD60" s="293" t="s">
        <v>1168</v>
      </c>
      <c r="AE60" s="293" t="s">
        <v>147</v>
      </c>
      <c r="AF60" s="108"/>
    </row>
    <row r="61" spans="1:32" s="233" customFormat="1" ht="61.5" customHeight="1" x14ac:dyDescent="0.25">
      <c r="A61" s="110">
        <v>55</v>
      </c>
      <c r="B61" s="233" t="s">
        <v>1425</v>
      </c>
      <c r="C61" s="326" t="s">
        <v>1274</v>
      </c>
      <c r="D61" s="158">
        <v>46065</v>
      </c>
      <c r="E61" s="326" t="s">
        <v>1426</v>
      </c>
      <c r="F61" s="326" t="s">
        <v>1684</v>
      </c>
      <c r="G61" s="233" t="s">
        <v>757</v>
      </c>
      <c r="I61" s="233">
        <v>3</v>
      </c>
      <c r="J61" s="233">
        <f t="shared" si="4"/>
        <v>83.021490000000014</v>
      </c>
      <c r="K61" s="233" t="s">
        <v>387</v>
      </c>
      <c r="L61" s="233" t="s">
        <v>105</v>
      </c>
      <c r="M61" s="233" t="s">
        <v>939</v>
      </c>
      <c r="N61" s="233" t="s">
        <v>511</v>
      </c>
      <c r="O61" s="233">
        <v>9224.61</v>
      </c>
      <c r="P61" s="233">
        <v>0</v>
      </c>
      <c r="Q61" s="233">
        <v>9224.61</v>
      </c>
      <c r="R61" s="233" t="s">
        <v>353</v>
      </c>
      <c r="S61" s="233" t="s">
        <v>342</v>
      </c>
      <c r="T61" s="233">
        <v>0</v>
      </c>
      <c r="U61" s="233" t="s">
        <v>340</v>
      </c>
      <c r="V61" s="233">
        <v>0</v>
      </c>
      <c r="W61" s="233" t="s">
        <v>101</v>
      </c>
      <c r="X61" s="233" t="s">
        <v>245</v>
      </c>
      <c r="Y61" s="233" t="s">
        <v>238</v>
      </c>
      <c r="Z61" s="233" t="s">
        <v>239</v>
      </c>
      <c r="AA61" s="233" t="s">
        <v>276</v>
      </c>
      <c r="AD61" s="233" t="s">
        <v>630</v>
      </c>
      <c r="AE61" s="233" t="s">
        <v>147</v>
      </c>
    </row>
    <row r="62" spans="1:32" s="233" customFormat="1" ht="152.25" customHeight="1" x14ac:dyDescent="0.25">
      <c r="A62" s="110">
        <v>56</v>
      </c>
      <c r="B62" s="233" t="s">
        <v>1427</v>
      </c>
      <c r="C62" s="326" t="s">
        <v>1274</v>
      </c>
      <c r="D62" s="158">
        <v>46065</v>
      </c>
      <c r="E62" s="326" t="s">
        <v>1426</v>
      </c>
      <c r="F62" s="326" t="s">
        <v>1683</v>
      </c>
      <c r="G62" s="233" t="s">
        <v>1596</v>
      </c>
      <c r="I62" s="327">
        <v>3</v>
      </c>
      <c r="J62" s="233">
        <f t="shared" si="4"/>
        <v>89.980740000000011</v>
      </c>
      <c r="K62" s="233" t="s">
        <v>387</v>
      </c>
      <c r="L62" s="233" t="s">
        <v>105</v>
      </c>
      <c r="M62" s="233" t="s">
        <v>939</v>
      </c>
      <c r="N62" s="233">
        <v>2026</v>
      </c>
      <c r="O62" s="233">
        <v>9997.86</v>
      </c>
      <c r="P62" s="233">
        <v>0</v>
      </c>
      <c r="Q62" s="233">
        <v>9997.86</v>
      </c>
      <c r="R62" s="233" t="s">
        <v>353</v>
      </c>
      <c r="S62" s="233" t="s">
        <v>342</v>
      </c>
      <c r="T62" s="233">
        <v>0</v>
      </c>
      <c r="U62" s="233" t="s">
        <v>340</v>
      </c>
      <c r="V62" s="233">
        <v>0</v>
      </c>
      <c r="W62" s="233" t="s">
        <v>101</v>
      </c>
      <c r="X62" s="233" t="s">
        <v>245</v>
      </c>
      <c r="Y62" s="233" t="s">
        <v>238</v>
      </c>
      <c r="Z62" s="233" t="s">
        <v>239</v>
      </c>
      <c r="AA62" s="233" t="s">
        <v>276</v>
      </c>
      <c r="AD62" s="233" t="s">
        <v>630</v>
      </c>
      <c r="AE62" s="233" t="s">
        <v>147</v>
      </c>
    </row>
    <row r="63" spans="1:32" s="128" customFormat="1" ht="173.25" customHeight="1" x14ac:dyDescent="0.25">
      <c r="A63" s="110">
        <v>57</v>
      </c>
      <c r="B63" s="128" t="s">
        <v>1219</v>
      </c>
      <c r="C63" s="158" t="s">
        <v>1274</v>
      </c>
      <c r="D63" s="158">
        <v>46065</v>
      </c>
      <c r="E63" s="158"/>
      <c r="F63" s="158" t="s">
        <v>1693</v>
      </c>
      <c r="G63" s="128" t="s">
        <v>145</v>
      </c>
      <c r="H63" s="128" t="s">
        <v>1410</v>
      </c>
      <c r="J63" s="233">
        <f t="shared" si="4"/>
        <v>123.82542000000001</v>
      </c>
      <c r="K63" s="128" t="s">
        <v>34</v>
      </c>
      <c r="L63" s="128" t="s">
        <v>549</v>
      </c>
      <c r="M63" s="128" t="s">
        <v>1357</v>
      </c>
      <c r="N63" s="237">
        <v>2026</v>
      </c>
      <c r="O63" s="237">
        <v>13758.38</v>
      </c>
      <c r="P63" s="237">
        <v>0</v>
      </c>
      <c r="Q63" s="237">
        <f>O63-P63</f>
        <v>13758.38</v>
      </c>
      <c r="R63" s="128" t="s">
        <v>353</v>
      </c>
      <c r="S63" s="128" t="s">
        <v>342</v>
      </c>
      <c r="T63" s="237">
        <v>0</v>
      </c>
      <c r="U63" s="237" t="s">
        <v>340</v>
      </c>
      <c r="V63" s="237">
        <v>0</v>
      </c>
      <c r="W63" s="128" t="s">
        <v>101</v>
      </c>
      <c r="X63" s="128" t="s">
        <v>245</v>
      </c>
      <c r="Y63" s="128" t="s">
        <v>238</v>
      </c>
      <c r="Z63" s="128" t="s">
        <v>239</v>
      </c>
      <c r="AA63" s="128" t="s">
        <v>276</v>
      </c>
      <c r="AD63" s="128" t="s">
        <v>1168</v>
      </c>
      <c r="AE63" s="128" t="s">
        <v>147</v>
      </c>
    </row>
    <row r="64" spans="1:32" s="109" customFormat="1" ht="92.25" customHeight="1" x14ac:dyDescent="0.2">
      <c r="A64" s="110">
        <v>58</v>
      </c>
      <c r="B64" s="293" t="s">
        <v>1532</v>
      </c>
      <c r="C64" s="158"/>
      <c r="D64" s="159">
        <v>45911</v>
      </c>
      <c r="E64" s="158" t="s">
        <v>1729</v>
      </c>
      <c r="F64" s="305" t="s">
        <v>1615</v>
      </c>
      <c r="G64" s="297" t="s">
        <v>1075</v>
      </c>
      <c r="H64" s="297" t="s">
        <v>1740</v>
      </c>
      <c r="I64" s="297">
        <v>2</v>
      </c>
      <c r="J64" s="106">
        <f t="shared" si="4"/>
        <v>12.02472</v>
      </c>
      <c r="K64" s="128" t="s">
        <v>38</v>
      </c>
      <c r="L64" s="297" t="s">
        <v>545</v>
      </c>
      <c r="M64" s="297" t="s">
        <v>939</v>
      </c>
      <c r="N64" s="297">
        <v>2026</v>
      </c>
      <c r="O64" s="233">
        <v>1336.08</v>
      </c>
      <c r="P64" s="233">
        <v>0</v>
      </c>
      <c r="Q64" s="233">
        <f>O64-P64</f>
        <v>1336.08</v>
      </c>
      <c r="R64" s="297" t="s">
        <v>353</v>
      </c>
      <c r="S64" s="297" t="s">
        <v>342</v>
      </c>
      <c r="T64" s="237">
        <v>0</v>
      </c>
      <c r="U64" s="291" t="s">
        <v>340</v>
      </c>
      <c r="V64" s="237">
        <v>0</v>
      </c>
      <c r="W64" s="110" t="s">
        <v>120</v>
      </c>
      <c r="X64" s="293" t="s">
        <v>340</v>
      </c>
      <c r="Y64" s="293" t="s">
        <v>340</v>
      </c>
      <c r="Z64" s="293" t="s">
        <v>340</v>
      </c>
      <c r="AA64" s="297" t="s">
        <v>276</v>
      </c>
      <c r="AB64" s="297"/>
      <c r="AC64" s="297"/>
      <c r="AD64" s="297"/>
      <c r="AE64" s="297"/>
      <c r="AF64" s="108"/>
    </row>
    <row r="65" spans="1:32" s="109" customFormat="1" ht="120" customHeight="1" x14ac:dyDescent="0.2">
      <c r="A65" s="110">
        <v>59</v>
      </c>
      <c r="B65" s="297" t="s">
        <v>1529</v>
      </c>
      <c r="C65" s="305"/>
      <c r="D65" s="159">
        <v>46073</v>
      </c>
      <c r="E65" s="158" t="s">
        <v>1727</v>
      </c>
      <c r="F65" s="305" t="s">
        <v>1615</v>
      </c>
      <c r="G65" s="297" t="s">
        <v>1737</v>
      </c>
      <c r="H65" s="293" t="s">
        <v>1738</v>
      </c>
      <c r="I65" s="139">
        <v>4</v>
      </c>
      <c r="J65" s="106">
        <f t="shared" si="4"/>
        <v>56.061000000000007</v>
      </c>
      <c r="K65" s="297" t="s">
        <v>39</v>
      </c>
      <c r="L65" s="297" t="s">
        <v>545</v>
      </c>
      <c r="M65" s="293" t="s">
        <v>939</v>
      </c>
      <c r="N65" s="110">
        <v>2026</v>
      </c>
      <c r="O65" s="107">
        <v>6229</v>
      </c>
      <c r="P65" s="107">
        <v>0</v>
      </c>
      <c r="Q65" s="106">
        <v>0</v>
      </c>
      <c r="R65" s="293" t="s">
        <v>124</v>
      </c>
      <c r="S65" s="297" t="s">
        <v>342</v>
      </c>
      <c r="T65" s="237">
        <v>0</v>
      </c>
      <c r="U65" s="291" t="s">
        <v>340</v>
      </c>
      <c r="V65" s="237">
        <v>0</v>
      </c>
      <c r="W65" s="297" t="s">
        <v>101</v>
      </c>
      <c r="X65" s="297" t="s">
        <v>245</v>
      </c>
      <c r="Y65" s="297" t="s">
        <v>238</v>
      </c>
      <c r="Z65" s="297" t="s">
        <v>239</v>
      </c>
      <c r="AA65" s="297"/>
      <c r="AB65" s="293"/>
      <c r="AC65" s="156"/>
      <c r="AD65" s="379" t="s">
        <v>629</v>
      </c>
      <c r="AE65" s="380"/>
      <c r="AF65" s="108"/>
    </row>
    <row r="66" spans="1:32" s="109" customFormat="1" ht="120" customHeight="1" x14ac:dyDescent="0.2">
      <c r="A66" s="110">
        <v>60</v>
      </c>
      <c r="B66" s="297" t="s">
        <v>1074</v>
      </c>
      <c r="C66" s="305"/>
      <c r="D66" s="159">
        <v>46073</v>
      </c>
      <c r="E66" s="158" t="s">
        <v>1728</v>
      </c>
      <c r="F66" s="305" t="s">
        <v>1615</v>
      </c>
      <c r="G66" s="293" t="s">
        <v>1299</v>
      </c>
      <c r="H66" s="293" t="s">
        <v>1739</v>
      </c>
      <c r="I66" s="139">
        <v>4</v>
      </c>
      <c r="J66" s="106">
        <f t="shared" si="4"/>
        <v>89.244000000000014</v>
      </c>
      <c r="K66" s="297" t="s">
        <v>75</v>
      </c>
      <c r="L66" s="297" t="s">
        <v>545</v>
      </c>
      <c r="M66" s="293" t="s">
        <v>939</v>
      </c>
      <c r="N66" s="110">
        <v>2026</v>
      </c>
      <c r="O66" s="107">
        <v>9916</v>
      </c>
      <c r="P66" s="107">
        <v>0</v>
      </c>
      <c r="Q66" s="107">
        <v>9916</v>
      </c>
      <c r="R66" s="293" t="s">
        <v>124</v>
      </c>
      <c r="S66" s="297" t="s">
        <v>342</v>
      </c>
      <c r="T66" s="237">
        <v>0</v>
      </c>
      <c r="U66" s="291" t="s">
        <v>340</v>
      </c>
      <c r="V66" s="237">
        <v>0</v>
      </c>
      <c r="W66" s="297" t="s">
        <v>101</v>
      </c>
      <c r="X66" s="297" t="s">
        <v>245</v>
      </c>
      <c r="Y66" s="297" t="s">
        <v>238</v>
      </c>
      <c r="Z66" s="297" t="s">
        <v>239</v>
      </c>
      <c r="AA66" s="297"/>
      <c r="AB66" s="293"/>
      <c r="AC66" s="156"/>
      <c r="AD66" s="297" t="s">
        <v>629</v>
      </c>
      <c r="AE66" s="293"/>
      <c r="AF66" s="108"/>
    </row>
    <row r="67" spans="1:32" s="109" customFormat="1" ht="92.25" customHeight="1" x14ac:dyDescent="0.2">
      <c r="A67" s="110">
        <v>61</v>
      </c>
      <c r="B67" s="293" t="s">
        <v>1531</v>
      </c>
      <c r="C67" s="158"/>
      <c r="D67" s="159">
        <v>46073</v>
      </c>
      <c r="E67" s="305" t="s">
        <v>1725</v>
      </c>
      <c r="F67" s="305" t="s">
        <v>1615</v>
      </c>
      <c r="G67" s="297" t="s">
        <v>1075</v>
      </c>
      <c r="H67" s="297" t="s">
        <v>1740</v>
      </c>
      <c r="I67" s="297">
        <v>2</v>
      </c>
      <c r="J67" s="106">
        <f t="shared" si="4"/>
        <v>28.836000000000002</v>
      </c>
      <c r="K67" s="297" t="s">
        <v>36</v>
      </c>
      <c r="L67" s="297" t="s">
        <v>545</v>
      </c>
      <c r="M67" s="297" t="s">
        <v>939</v>
      </c>
      <c r="N67" s="297">
        <v>2026</v>
      </c>
      <c r="O67" s="107">
        <v>3204</v>
      </c>
      <c r="P67" s="297">
        <v>0</v>
      </c>
      <c r="Q67" s="297">
        <f>O67-P67</f>
        <v>3204</v>
      </c>
      <c r="R67" s="297" t="s">
        <v>353</v>
      </c>
      <c r="S67" s="297" t="s">
        <v>342</v>
      </c>
      <c r="T67" s="237">
        <v>0</v>
      </c>
      <c r="U67" s="291" t="s">
        <v>340</v>
      </c>
      <c r="V67" s="237">
        <v>0</v>
      </c>
      <c r="W67" s="110" t="s">
        <v>120</v>
      </c>
      <c r="X67" s="293" t="s">
        <v>340</v>
      </c>
      <c r="Y67" s="293" t="s">
        <v>340</v>
      </c>
      <c r="Z67" s="293" t="s">
        <v>340</v>
      </c>
      <c r="AA67" s="297" t="s">
        <v>276</v>
      </c>
      <c r="AB67" s="297"/>
      <c r="AC67" s="297"/>
      <c r="AD67" s="297"/>
      <c r="AE67" s="297"/>
      <c r="AF67" s="108"/>
    </row>
    <row r="68" spans="1:32" s="109" customFormat="1" ht="168.75" customHeight="1" x14ac:dyDescent="0.2">
      <c r="A68" s="110">
        <v>62</v>
      </c>
      <c r="B68" s="293" t="s">
        <v>1603</v>
      </c>
      <c r="C68" s="158" t="s">
        <v>1274</v>
      </c>
      <c r="D68" s="159">
        <v>46064</v>
      </c>
      <c r="E68" s="158" t="s">
        <v>1674</v>
      </c>
      <c r="F68" s="305" t="s">
        <v>1759</v>
      </c>
      <c r="G68" s="297" t="s">
        <v>1580</v>
      </c>
      <c r="H68" s="297" t="s">
        <v>1581</v>
      </c>
      <c r="I68" s="297">
        <v>2</v>
      </c>
      <c r="J68" s="106">
        <f t="shared" si="4"/>
        <v>0</v>
      </c>
      <c r="K68" s="297" t="s">
        <v>57</v>
      </c>
      <c r="L68" s="297" t="s">
        <v>542</v>
      </c>
      <c r="M68" s="297" t="s">
        <v>939</v>
      </c>
      <c r="N68" s="297">
        <v>2026</v>
      </c>
      <c r="O68" s="107">
        <v>0</v>
      </c>
      <c r="P68" s="297">
        <v>0</v>
      </c>
      <c r="Q68" s="297">
        <v>0</v>
      </c>
      <c r="R68" s="293" t="s">
        <v>124</v>
      </c>
      <c r="S68" s="297" t="s">
        <v>342</v>
      </c>
      <c r="T68" s="237">
        <v>0</v>
      </c>
      <c r="U68" s="291" t="s">
        <v>340</v>
      </c>
      <c r="V68" s="237">
        <v>0</v>
      </c>
      <c r="W68" s="297" t="s">
        <v>101</v>
      </c>
      <c r="X68" s="297" t="s">
        <v>245</v>
      </c>
      <c r="Y68" s="297" t="s">
        <v>238</v>
      </c>
      <c r="Z68" s="297" t="s">
        <v>239</v>
      </c>
      <c r="AA68" s="297" t="s">
        <v>276</v>
      </c>
      <c r="AB68" s="297"/>
      <c r="AC68" s="297"/>
      <c r="AD68" s="297"/>
      <c r="AE68" s="297"/>
      <c r="AF68" s="108"/>
    </row>
    <row r="69" spans="1:32" s="109" customFormat="1" ht="144" customHeight="1" x14ac:dyDescent="0.2">
      <c r="A69" s="110">
        <v>63</v>
      </c>
      <c r="B69" s="297" t="s">
        <v>1290</v>
      </c>
      <c r="C69" s="305"/>
      <c r="D69" s="159">
        <v>46003</v>
      </c>
      <c r="E69" s="305" t="s">
        <v>1677</v>
      </c>
      <c r="F69" s="305" t="s">
        <v>1783</v>
      </c>
      <c r="G69" s="146" t="s">
        <v>1208</v>
      </c>
      <c r="H69" s="297" t="s">
        <v>1589</v>
      </c>
      <c r="I69" s="297"/>
      <c r="J69" s="106"/>
      <c r="K69" s="293" t="s">
        <v>34</v>
      </c>
      <c r="L69" s="297" t="s">
        <v>545</v>
      </c>
      <c r="M69" s="293" t="s">
        <v>546</v>
      </c>
      <c r="N69" s="297" t="s">
        <v>127</v>
      </c>
      <c r="O69" s="107">
        <v>617500</v>
      </c>
      <c r="P69" s="297">
        <v>0</v>
      </c>
      <c r="Q69" s="106">
        <f t="shared" ref="Q69:Q94" si="5">O69-P69</f>
        <v>617500</v>
      </c>
      <c r="R69" s="297" t="s">
        <v>353</v>
      </c>
      <c r="S69" s="297" t="s">
        <v>342</v>
      </c>
      <c r="T69" s="297">
        <v>0</v>
      </c>
      <c r="U69" s="297" t="s">
        <v>340</v>
      </c>
      <c r="V69" s="107">
        <v>0</v>
      </c>
      <c r="W69" s="297" t="s">
        <v>340</v>
      </c>
      <c r="X69" s="297" t="s">
        <v>340</v>
      </c>
      <c r="Y69" s="297" t="s">
        <v>340</v>
      </c>
      <c r="Z69" s="297" t="s">
        <v>340</v>
      </c>
      <c r="AA69" s="297" t="s">
        <v>734</v>
      </c>
      <c r="AB69" s="297"/>
      <c r="AC69" s="297"/>
      <c r="AD69" s="355" t="s">
        <v>629</v>
      </c>
      <c r="AE69" s="355"/>
      <c r="AF69" s="108"/>
    </row>
    <row r="70" spans="1:32" s="109" customFormat="1" ht="119.25" customHeight="1" x14ac:dyDescent="0.2">
      <c r="A70" s="110">
        <v>64</v>
      </c>
      <c r="B70" s="297" t="s">
        <v>624</v>
      </c>
      <c r="C70" s="305"/>
      <c r="D70" s="159">
        <v>46064</v>
      </c>
      <c r="E70" s="159" t="s">
        <v>1362</v>
      </c>
      <c r="F70" s="305" t="s">
        <v>1363</v>
      </c>
      <c r="G70" s="297" t="s">
        <v>946</v>
      </c>
      <c r="H70" s="297" t="s">
        <v>625</v>
      </c>
      <c r="I70" s="105"/>
      <c r="J70" s="106">
        <f t="shared" ref="J70:J76" si="6">O70*0.9%</f>
        <v>507.27600000000007</v>
      </c>
      <c r="K70" s="297" t="s">
        <v>441</v>
      </c>
      <c r="L70" s="297" t="s">
        <v>543</v>
      </c>
      <c r="M70" s="293" t="s">
        <v>951</v>
      </c>
      <c r="N70" s="110" t="s">
        <v>225</v>
      </c>
      <c r="O70" s="107">
        <v>56364</v>
      </c>
      <c r="P70" s="107">
        <v>0</v>
      </c>
      <c r="Q70" s="106">
        <f t="shared" si="5"/>
        <v>56364</v>
      </c>
      <c r="R70" s="293" t="s">
        <v>353</v>
      </c>
      <c r="S70" s="297" t="s">
        <v>342</v>
      </c>
      <c r="T70" s="107">
        <v>0</v>
      </c>
      <c r="U70" s="297" t="s">
        <v>340</v>
      </c>
      <c r="V70" s="107">
        <v>0</v>
      </c>
      <c r="W70" s="110" t="s">
        <v>120</v>
      </c>
      <c r="X70" s="293" t="s">
        <v>237</v>
      </c>
      <c r="Y70" s="293" t="s">
        <v>238</v>
      </c>
      <c r="Z70" s="293" t="s">
        <v>239</v>
      </c>
      <c r="AA70" s="297" t="s">
        <v>320</v>
      </c>
      <c r="AB70" s="293" t="s">
        <v>226</v>
      </c>
      <c r="AC70" s="156"/>
      <c r="AD70" s="297" t="s">
        <v>630</v>
      </c>
      <c r="AE70" s="293" t="s">
        <v>147</v>
      </c>
      <c r="AF70" s="108"/>
    </row>
    <row r="71" spans="1:32" s="109" customFormat="1" ht="118.5" customHeight="1" x14ac:dyDescent="0.2">
      <c r="A71" s="110">
        <v>65</v>
      </c>
      <c r="B71" s="297" t="s">
        <v>227</v>
      </c>
      <c r="C71" s="305" t="s">
        <v>1286</v>
      </c>
      <c r="D71" s="159">
        <v>46064</v>
      </c>
      <c r="E71" s="159" t="s">
        <v>1364</v>
      </c>
      <c r="F71" s="305" t="s">
        <v>1363</v>
      </c>
      <c r="G71" s="297" t="s">
        <v>947</v>
      </c>
      <c r="H71" s="297" t="s">
        <v>635</v>
      </c>
      <c r="I71" s="105"/>
      <c r="J71" s="106">
        <f t="shared" si="6"/>
        <v>360.00000000000006</v>
      </c>
      <c r="K71" s="297" t="s">
        <v>441</v>
      </c>
      <c r="L71" s="297" t="s">
        <v>543</v>
      </c>
      <c r="M71" s="293" t="s">
        <v>975</v>
      </c>
      <c r="N71" s="110" t="s">
        <v>225</v>
      </c>
      <c r="O71" s="107">
        <v>40000</v>
      </c>
      <c r="P71" s="107">
        <v>0</v>
      </c>
      <c r="Q71" s="106">
        <f t="shared" si="5"/>
        <v>40000</v>
      </c>
      <c r="R71" s="293" t="s">
        <v>353</v>
      </c>
      <c r="S71" s="297" t="s">
        <v>342</v>
      </c>
      <c r="T71" s="107">
        <v>0</v>
      </c>
      <c r="U71" s="297" t="s">
        <v>340</v>
      </c>
      <c r="V71" s="107">
        <v>0</v>
      </c>
      <c r="W71" s="297" t="s">
        <v>101</v>
      </c>
      <c r="X71" s="297" t="s">
        <v>245</v>
      </c>
      <c r="Y71" s="293" t="s">
        <v>238</v>
      </c>
      <c r="Z71" s="293" t="s">
        <v>239</v>
      </c>
      <c r="AA71" s="297" t="s">
        <v>276</v>
      </c>
      <c r="AB71" s="293" t="s">
        <v>228</v>
      </c>
      <c r="AC71" s="156"/>
      <c r="AD71" s="297" t="s">
        <v>630</v>
      </c>
      <c r="AE71" s="293" t="s">
        <v>147</v>
      </c>
      <c r="AF71" s="108"/>
    </row>
    <row r="72" spans="1:32" s="109" customFormat="1" ht="147" customHeight="1" x14ac:dyDescent="0.2">
      <c r="A72" s="110">
        <v>66</v>
      </c>
      <c r="B72" s="293" t="s">
        <v>220</v>
      </c>
      <c r="C72" s="305"/>
      <c r="D72" s="159">
        <v>45792</v>
      </c>
      <c r="E72" s="158" t="s">
        <v>1753</v>
      </c>
      <c r="F72" s="157" t="s">
        <v>1714</v>
      </c>
      <c r="G72" s="293" t="s">
        <v>942</v>
      </c>
      <c r="H72" s="293" t="s">
        <v>621</v>
      </c>
      <c r="I72" s="110"/>
      <c r="J72" s="106">
        <f t="shared" si="6"/>
        <v>5339.2140000000009</v>
      </c>
      <c r="K72" s="293" t="s">
        <v>75</v>
      </c>
      <c r="L72" s="297" t="s">
        <v>542</v>
      </c>
      <c r="M72" s="293" t="s">
        <v>579</v>
      </c>
      <c r="N72" s="110">
        <v>2030</v>
      </c>
      <c r="O72" s="107">
        <v>593246</v>
      </c>
      <c r="P72" s="107">
        <v>0</v>
      </c>
      <c r="Q72" s="106">
        <f t="shared" si="5"/>
        <v>593246</v>
      </c>
      <c r="R72" s="297" t="s">
        <v>130</v>
      </c>
      <c r="S72" s="297" t="s">
        <v>342</v>
      </c>
      <c r="T72" s="107">
        <v>0</v>
      </c>
      <c r="U72" s="297" t="s">
        <v>340</v>
      </c>
      <c r="V72" s="107">
        <v>0</v>
      </c>
      <c r="W72" s="110" t="s">
        <v>120</v>
      </c>
      <c r="X72" s="293" t="s">
        <v>237</v>
      </c>
      <c r="Y72" s="293" t="s">
        <v>238</v>
      </c>
      <c r="Z72" s="293" t="s">
        <v>239</v>
      </c>
      <c r="AA72" s="297" t="s">
        <v>276</v>
      </c>
      <c r="AB72" s="156"/>
      <c r="AC72" s="156"/>
      <c r="AD72" s="381" t="s">
        <v>1632</v>
      </c>
      <c r="AE72" s="381"/>
      <c r="AF72" s="108"/>
    </row>
    <row r="73" spans="1:32" s="109" customFormat="1" ht="130.5" customHeight="1" x14ac:dyDescent="0.2">
      <c r="A73" s="110">
        <v>67</v>
      </c>
      <c r="B73" s="293" t="s">
        <v>212</v>
      </c>
      <c r="C73" s="305" t="s">
        <v>1274</v>
      </c>
      <c r="D73" s="159">
        <v>45999</v>
      </c>
      <c r="E73" s="158" t="s">
        <v>1616</v>
      </c>
      <c r="F73" s="157" t="s">
        <v>1366</v>
      </c>
      <c r="G73" s="293" t="s">
        <v>943</v>
      </c>
      <c r="H73" s="293" t="s">
        <v>622</v>
      </c>
      <c r="I73" s="293"/>
      <c r="J73" s="106">
        <f t="shared" si="6"/>
        <v>6239.2140000000009</v>
      </c>
      <c r="K73" s="297" t="s">
        <v>35</v>
      </c>
      <c r="L73" s="293" t="s">
        <v>542</v>
      </c>
      <c r="M73" s="293" t="s">
        <v>976</v>
      </c>
      <c r="N73" s="293">
        <v>2030</v>
      </c>
      <c r="O73" s="107">
        <v>693246</v>
      </c>
      <c r="P73" s="107">
        <v>0</v>
      </c>
      <c r="Q73" s="106">
        <f t="shared" si="5"/>
        <v>693246</v>
      </c>
      <c r="R73" s="293" t="s">
        <v>353</v>
      </c>
      <c r="S73" s="297" t="s">
        <v>342</v>
      </c>
      <c r="T73" s="107">
        <v>0</v>
      </c>
      <c r="U73" s="297" t="s">
        <v>340</v>
      </c>
      <c r="V73" s="107">
        <v>0</v>
      </c>
      <c r="W73" s="110" t="s">
        <v>120</v>
      </c>
      <c r="X73" s="293" t="s">
        <v>237</v>
      </c>
      <c r="Y73" s="293" t="s">
        <v>238</v>
      </c>
      <c r="Z73" s="293" t="s">
        <v>239</v>
      </c>
      <c r="AA73" s="297" t="s">
        <v>320</v>
      </c>
      <c r="AB73" s="293" t="s">
        <v>213</v>
      </c>
      <c r="AC73" s="293"/>
      <c r="AD73" s="381" t="s">
        <v>1632</v>
      </c>
      <c r="AE73" s="381"/>
      <c r="AF73" s="108"/>
    </row>
    <row r="74" spans="1:32" s="109" customFormat="1" ht="69" customHeight="1" x14ac:dyDescent="0.2">
      <c r="A74" s="110">
        <v>68</v>
      </c>
      <c r="B74" s="293" t="s">
        <v>221</v>
      </c>
      <c r="C74" s="157"/>
      <c r="D74" s="158">
        <v>46064</v>
      </c>
      <c r="E74" s="158" t="s">
        <v>1678</v>
      </c>
      <c r="F74" s="157" t="s">
        <v>1367</v>
      </c>
      <c r="G74" s="293" t="s">
        <v>945</v>
      </c>
      <c r="H74" s="293" t="s">
        <v>222</v>
      </c>
      <c r="I74" s="293"/>
      <c r="J74" s="106">
        <f t="shared" si="6"/>
        <v>8625.7395000000015</v>
      </c>
      <c r="K74" s="297" t="s">
        <v>57</v>
      </c>
      <c r="L74" s="293" t="s">
        <v>549</v>
      </c>
      <c r="M74" s="293" t="s">
        <v>546</v>
      </c>
      <c r="N74" s="293" t="s">
        <v>225</v>
      </c>
      <c r="O74" s="107">
        <v>958415.5</v>
      </c>
      <c r="P74" s="107">
        <v>0</v>
      </c>
      <c r="Q74" s="106">
        <f t="shared" si="5"/>
        <v>958415.5</v>
      </c>
      <c r="R74" s="293" t="s">
        <v>353</v>
      </c>
      <c r="S74" s="297" t="s">
        <v>342</v>
      </c>
      <c r="T74" s="107">
        <v>0</v>
      </c>
      <c r="U74" s="297" t="s">
        <v>340</v>
      </c>
      <c r="V74" s="107">
        <v>0</v>
      </c>
      <c r="W74" s="110" t="s">
        <v>120</v>
      </c>
      <c r="X74" s="293" t="s">
        <v>237</v>
      </c>
      <c r="Y74" s="293" t="s">
        <v>238</v>
      </c>
      <c r="Z74" s="293" t="s">
        <v>239</v>
      </c>
      <c r="AA74" s="297" t="s">
        <v>320</v>
      </c>
      <c r="AB74" s="293" t="s">
        <v>224</v>
      </c>
      <c r="AC74" s="293"/>
      <c r="AD74" s="360" t="s">
        <v>1168</v>
      </c>
      <c r="AE74" s="360"/>
      <c r="AF74" s="108"/>
    </row>
    <row r="75" spans="1:32" s="109" customFormat="1" ht="63.75" x14ac:dyDescent="0.2">
      <c r="A75" s="110">
        <v>69</v>
      </c>
      <c r="B75" s="293" t="s">
        <v>218</v>
      </c>
      <c r="C75" s="311"/>
      <c r="D75" s="158">
        <v>45792</v>
      </c>
      <c r="E75" s="158" t="s">
        <v>1365</v>
      </c>
      <c r="F75" s="157" t="s">
        <v>1368</v>
      </c>
      <c r="G75" s="293" t="s">
        <v>944</v>
      </c>
      <c r="H75" s="293" t="s">
        <v>623</v>
      </c>
      <c r="I75" s="293"/>
      <c r="J75" s="106">
        <f t="shared" si="6"/>
        <v>0</v>
      </c>
      <c r="K75" s="297" t="s">
        <v>444</v>
      </c>
      <c r="L75" s="293" t="s">
        <v>547</v>
      </c>
      <c r="M75" s="293" t="s">
        <v>546</v>
      </c>
      <c r="N75" s="293">
        <v>2030</v>
      </c>
      <c r="O75" s="107">
        <v>0</v>
      </c>
      <c r="P75" s="107">
        <v>0</v>
      </c>
      <c r="Q75" s="106">
        <f t="shared" si="5"/>
        <v>0</v>
      </c>
      <c r="R75" s="293" t="s">
        <v>353</v>
      </c>
      <c r="S75" s="297" t="s">
        <v>342</v>
      </c>
      <c r="T75" s="107">
        <v>0</v>
      </c>
      <c r="U75" s="297" t="s">
        <v>340</v>
      </c>
      <c r="V75" s="107">
        <v>0</v>
      </c>
      <c r="W75" s="110" t="s">
        <v>120</v>
      </c>
      <c r="X75" s="293" t="s">
        <v>237</v>
      </c>
      <c r="Y75" s="293" t="s">
        <v>238</v>
      </c>
      <c r="Z75" s="293" t="s">
        <v>239</v>
      </c>
      <c r="AA75" s="297" t="s">
        <v>320</v>
      </c>
      <c r="AB75" s="293" t="s">
        <v>219</v>
      </c>
      <c r="AC75" s="293"/>
      <c r="AD75" s="381" t="s">
        <v>630</v>
      </c>
      <c r="AE75" s="381"/>
      <c r="AF75" s="108"/>
    </row>
    <row r="76" spans="1:32" s="109" customFormat="1" ht="78.75" customHeight="1" x14ac:dyDescent="0.2">
      <c r="A76" s="110">
        <v>70</v>
      </c>
      <c r="B76" s="293" t="s">
        <v>1184</v>
      </c>
      <c r="C76" s="157"/>
      <c r="D76" s="159">
        <v>46066</v>
      </c>
      <c r="E76" s="159"/>
      <c r="F76" s="157" t="s">
        <v>1715</v>
      </c>
      <c r="G76" s="293" t="s">
        <v>135</v>
      </c>
      <c r="H76" s="293" t="s">
        <v>556</v>
      </c>
      <c r="I76" s="293"/>
      <c r="J76" s="106">
        <f t="shared" si="6"/>
        <v>22500.000000000004</v>
      </c>
      <c r="K76" s="293" t="s">
        <v>749</v>
      </c>
      <c r="L76" s="297" t="s">
        <v>543</v>
      </c>
      <c r="M76" s="293" t="s">
        <v>546</v>
      </c>
      <c r="N76" s="110" t="s">
        <v>1716</v>
      </c>
      <c r="O76" s="107">
        <v>2500000</v>
      </c>
      <c r="P76" s="107">
        <v>0</v>
      </c>
      <c r="Q76" s="106">
        <f t="shared" si="5"/>
        <v>2500000</v>
      </c>
      <c r="R76" s="297" t="s">
        <v>130</v>
      </c>
      <c r="S76" s="297" t="s">
        <v>342</v>
      </c>
      <c r="T76" s="107">
        <v>0</v>
      </c>
      <c r="U76" s="297" t="s">
        <v>340</v>
      </c>
      <c r="V76" s="107">
        <v>0</v>
      </c>
      <c r="W76" s="110" t="s">
        <v>120</v>
      </c>
      <c r="X76" s="293" t="s">
        <v>237</v>
      </c>
      <c r="Y76" s="293" t="s">
        <v>238</v>
      </c>
      <c r="Z76" s="293" t="s">
        <v>239</v>
      </c>
      <c r="AA76" s="297" t="s">
        <v>276</v>
      </c>
      <c r="AB76" s="156"/>
      <c r="AC76" s="156"/>
      <c r="AD76" s="297" t="s">
        <v>630</v>
      </c>
      <c r="AE76" s="293" t="s">
        <v>147</v>
      </c>
      <c r="AF76" s="108"/>
    </row>
    <row r="77" spans="1:32" s="109" customFormat="1" ht="54.75" customHeight="1" x14ac:dyDescent="0.2">
      <c r="A77" s="110">
        <v>71</v>
      </c>
      <c r="B77" s="293" t="s">
        <v>1094</v>
      </c>
      <c r="C77" s="158"/>
      <c r="D77" s="159">
        <v>45792</v>
      </c>
      <c r="E77" s="157" t="s">
        <v>1369</v>
      </c>
      <c r="F77" s="305"/>
      <c r="G77" s="297" t="s">
        <v>1095</v>
      </c>
      <c r="H77" s="297" t="s">
        <v>1096</v>
      </c>
      <c r="I77" s="297"/>
      <c r="J77" s="297"/>
      <c r="K77" s="297" t="s">
        <v>34</v>
      </c>
      <c r="L77" s="297" t="s">
        <v>542</v>
      </c>
      <c r="M77" s="297" t="s">
        <v>939</v>
      </c>
      <c r="N77" s="297">
        <v>2026</v>
      </c>
      <c r="O77" s="297">
        <v>0</v>
      </c>
      <c r="P77" s="297">
        <v>0</v>
      </c>
      <c r="Q77" s="106">
        <f t="shared" si="5"/>
        <v>0</v>
      </c>
      <c r="R77" s="297" t="s">
        <v>340</v>
      </c>
      <c r="S77" s="297" t="s">
        <v>340</v>
      </c>
      <c r="T77" s="297">
        <v>0</v>
      </c>
      <c r="U77" s="297" t="s">
        <v>340</v>
      </c>
      <c r="V77" s="297">
        <v>0</v>
      </c>
      <c r="W77" s="297" t="s">
        <v>340</v>
      </c>
      <c r="X77" s="297" t="s">
        <v>340</v>
      </c>
      <c r="Y77" s="297" t="s">
        <v>340</v>
      </c>
      <c r="Z77" s="297" t="s">
        <v>340</v>
      </c>
      <c r="AA77" s="297" t="s">
        <v>276</v>
      </c>
      <c r="AB77" s="297"/>
      <c r="AC77" s="297"/>
      <c r="AD77" s="297"/>
      <c r="AE77" s="297"/>
      <c r="AF77" s="108"/>
    </row>
    <row r="78" spans="1:32" s="109" customFormat="1" ht="102" customHeight="1" x14ac:dyDescent="0.2">
      <c r="A78" s="110">
        <v>72</v>
      </c>
      <c r="B78" s="293" t="s">
        <v>1403</v>
      </c>
      <c r="C78" s="305"/>
      <c r="D78" s="159"/>
      <c r="E78" s="305" t="s">
        <v>1378</v>
      </c>
      <c r="F78" s="305" t="s">
        <v>1379</v>
      </c>
      <c r="G78" s="293" t="s">
        <v>1380</v>
      </c>
      <c r="H78" s="293" t="s">
        <v>1404</v>
      </c>
      <c r="I78" s="297"/>
      <c r="J78" s="106"/>
      <c r="K78" s="297" t="s">
        <v>387</v>
      </c>
      <c r="L78" s="297" t="s">
        <v>545</v>
      </c>
      <c r="M78" s="297"/>
      <c r="N78" s="297">
        <v>2026</v>
      </c>
      <c r="O78" s="233">
        <v>0</v>
      </c>
      <c r="P78" s="233">
        <v>0</v>
      </c>
      <c r="Q78" s="233">
        <f t="shared" si="5"/>
        <v>0</v>
      </c>
      <c r="R78" s="128" t="s">
        <v>353</v>
      </c>
      <c r="S78" s="128" t="s">
        <v>342</v>
      </c>
      <c r="T78" s="128">
        <v>0</v>
      </c>
      <c r="U78" s="128" t="s">
        <v>340</v>
      </c>
      <c r="V78" s="128">
        <v>0</v>
      </c>
      <c r="W78" s="128" t="s">
        <v>120</v>
      </c>
      <c r="X78" s="128" t="s">
        <v>237</v>
      </c>
      <c r="Y78" s="128" t="s">
        <v>238</v>
      </c>
      <c r="Z78" s="128" t="s">
        <v>239</v>
      </c>
      <c r="AA78" s="128" t="s">
        <v>276</v>
      </c>
      <c r="AB78" s="128"/>
      <c r="AC78" s="128"/>
      <c r="AD78" s="294"/>
      <c r="AE78" s="295"/>
      <c r="AF78" s="108"/>
    </row>
    <row r="79" spans="1:32" s="109" customFormat="1" ht="91.5" customHeight="1" x14ac:dyDescent="0.2">
      <c r="A79" s="110">
        <v>73</v>
      </c>
      <c r="B79" s="293" t="s">
        <v>1377</v>
      </c>
      <c r="C79" s="157"/>
      <c r="D79" s="158"/>
      <c r="E79" s="305" t="s">
        <v>1378</v>
      </c>
      <c r="F79" s="305" t="s">
        <v>1379</v>
      </c>
      <c r="G79" s="293" t="s">
        <v>1380</v>
      </c>
      <c r="H79" s="293" t="s">
        <v>1381</v>
      </c>
      <c r="I79" s="293"/>
      <c r="J79" s="106"/>
      <c r="K79" s="297" t="s">
        <v>387</v>
      </c>
      <c r="L79" s="293" t="s">
        <v>545</v>
      </c>
      <c r="M79" s="293" t="s">
        <v>939</v>
      </c>
      <c r="N79" s="293">
        <v>2026</v>
      </c>
      <c r="O79" s="107">
        <v>0</v>
      </c>
      <c r="P79" s="107">
        <v>0</v>
      </c>
      <c r="Q79" s="106">
        <f t="shared" si="5"/>
        <v>0</v>
      </c>
      <c r="R79" s="293" t="s">
        <v>45</v>
      </c>
      <c r="S79" s="297" t="s">
        <v>340</v>
      </c>
      <c r="T79" s="107">
        <v>0</v>
      </c>
      <c r="U79" s="297" t="s">
        <v>340</v>
      </c>
      <c r="V79" s="107">
        <v>0</v>
      </c>
      <c r="W79" s="110" t="s">
        <v>120</v>
      </c>
      <c r="X79" s="293" t="s">
        <v>340</v>
      </c>
      <c r="Y79" s="293" t="s">
        <v>340</v>
      </c>
      <c r="Z79" s="293" t="s">
        <v>340</v>
      </c>
      <c r="AA79" s="297" t="s">
        <v>276</v>
      </c>
      <c r="AB79" s="293"/>
      <c r="AC79" s="293"/>
      <c r="AD79" s="355" t="s">
        <v>629</v>
      </c>
      <c r="AE79" s="355"/>
      <c r="AF79" s="108"/>
    </row>
    <row r="80" spans="1:32" s="109" customFormat="1" ht="91.5" customHeight="1" x14ac:dyDescent="0.2">
      <c r="A80" s="110">
        <v>74</v>
      </c>
      <c r="B80" s="293" t="s">
        <v>1382</v>
      </c>
      <c r="C80" s="157"/>
      <c r="D80" s="158"/>
      <c r="E80" s="305" t="s">
        <v>1378</v>
      </c>
      <c r="F80" s="305" t="s">
        <v>1379</v>
      </c>
      <c r="G80" s="293" t="s">
        <v>1380</v>
      </c>
      <c r="H80" s="293" t="s">
        <v>1381</v>
      </c>
      <c r="I80" s="293"/>
      <c r="J80" s="106"/>
      <c r="K80" s="300" t="s">
        <v>444</v>
      </c>
      <c r="L80" s="293" t="s">
        <v>545</v>
      </c>
      <c r="M80" s="293" t="s">
        <v>939</v>
      </c>
      <c r="N80" s="293">
        <v>2026</v>
      </c>
      <c r="O80" s="107">
        <v>0</v>
      </c>
      <c r="P80" s="107">
        <v>0</v>
      </c>
      <c r="Q80" s="106">
        <f t="shared" si="5"/>
        <v>0</v>
      </c>
      <c r="R80" s="293" t="s">
        <v>45</v>
      </c>
      <c r="S80" s="297" t="s">
        <v>340</v>
      </c>
      <c r="T80" s="107">
        <v>0</v>
      </c>
      <c r="U80" s="297" t="s">
        <v>340</v>
      </c>
      <c r="V80" s="107">
        <v>0</v>
      </c>
      <c r="W80" s="110" t="s">
        <v>120</v>
      </c>
      <c r="X80" s="293" t="s">
        <v>340</v>
      </c>
      <c r="Y80" s="293" t="s">
        <v>340</v>
      </c>
      <c r="Z80" s="293" t="s">
        <v>340</v>
      </c>
      <c r="AA80" s="297" t="s">
        <v>276</v>
      </c>
      <c r="AB80" s="293"/>
      <c r="AC80" s="293"/>
      <c r="AD80" s="355" t="s">
        <v>629</v>
      </c>
      <c r="AE80" s="355"/>
      <c r="AF80" s="108"/>
    </row>
    <row r="81" spans="1:32" s="109" customFormat="1" ht="91.5" customHeight="1" x14ac:dyDescent="0.2">
      <c r="A81" s="110">
        <v>75</v>
      </c>
      <c r="B81" s="293" t="s">
        <v>1383</v>
      </c>
      <c r="C81" s="157"/>
      <c r="D81" s="158"/>
      <c r="E81" s="305" t="s">
        <v>1378</v>
      </c>
      <c r="F81" s="305" t="s">
        <v>1379</v>
      </c>
      <c r="G81" s="293" t="s">
        <v>1380</v>
      </c>
      <c r="H81" s="293" t="s">
        <v>1381</v>
      </c>
      <c r="I81" s="293"/>
      <c r="J81" s="106"/>
      <c r="K81" s="300" t="s">
        <v>444</v>
      </c>
      <c r="L81" s="293" t="s">
        <v>545</v>
      </c>
      <c r="M81" s="293" t="s">
        <v>939</v>
      </c>
      <c r="N81" s="293">
        <v>2026</v>
      </c>
      <c r="O81" s="107">
        <v>0</v>
      </c>
      <c r="P81" s="107">
        <v>0</v>
      </c>
      <c r="Q81" s="106">
        <f t="shared" si="5"/>
        <v>0</v>
      </c>
      <c r="R81" s="293" t="s">
        <v>45</v>
      </c>
      <c r="S81" s="297" t="s">
        <v>340</v>
      </c>
      <c r="T81" s="107">
        <v>0</v>
      </c>
      <c r="U81" s="297" t="s">
        <v>340</v>
      </c>
      <c r="V81" s="107">
        <v>0</v>
      </c>
      <c r="W81" s="110" t="s">
        <v>120</v>
      </c>
      <c r="X81" s="293" t="s">
        <v>340</v>
      </c>
      <c r="Y81" s="293" t="s">
        <v>340</v>
      </c>
      <c r="Z81" s="293" t="s">
        <v>340</v>
      </c>
      <c r="AA81" s="297" t="s">
        <v>276</v>
      </c>
      <c r="AB81" s="293"/>
      <c r="AC81" s="293"/>
      <c r="AD81" s="355" t="s">
        <v>629</v>
      </c>
      <c r="AE81" s="355"/>
      <c r="AF81" s="108"/>
    </row>
    <row r="82" spans="1:32" s="109" customFormat="1" ht="91.5" customHeight="1" x14ac:dyDescent="0.2">
      <c r="A82" s="110">
        <v>76</v>
      </c>
      <c r="B82" s="293" t="s">
        <v>1384</v>
      </c>
      <c r="C82" s="157"/>
      <c r="D82" s="158"/>
      <c r="E82" s="305" t="s">
        <v>1378</v>
      </c>
      <c r="F82" s="305" t="s">
        <v>1379</v>
      </c>
      <c r="G82" s="293" t="s">
        <v>1380</v>
      </c>
      <c r="H82" s="293" t="s">
        <v>1381</v>
      </c>
      <c r="I82" s="293"/>
      <c r="J82" s="106"/>
      <c r="K82" s="297" t="s">
        <v>36</v>
      </c>
      <c r="L82" s="293" t="s">
        <v>545</v>
      </c>
      <c r="M82" s="293" t="s">
        <v>939</v>
      </c>
      <c r="N82" s="293">
        <v>2026</v>
      </c>
      <c r="O82" s="107">
        <v>0</v>
      </c>
      <c r="P82" s="107">
        <v>0</v>
      </c>
      <c r="Q82" s="106">
        <f t="shared" si="5"/>
        <v>0</v>
      </c>
      <c r="R82" s="293" t="s">
        <v>45</v>
      </c>
      <c r="S82" s="297" t="s">
        <v>340</v>
      </c>
      <c r="T82" s="107">
        <v>0</v>
      </c>
      <c r="U82" s="297" t="s">
        <v>340</v>
      </c>
      <c r="V82" s="107">
        <v>0</v>
      </c>
      <c r="W82" s="110" t="s">
        <v>120</v>
      </c>
      <c r="X82" s="293" t="s">
        <v>340</v>
      </c>
      <c r="Y82" s="293" t="s">
        <v>340</v>
      </c>
      <c r="Z82" s="293" t="s">
        <v>340</v>
      </c>
      <c r="AA82" s="297" t="s">
        <v>276</v>
      </c>
      <c r="AB82" s="293"/>
      <c r="AC82" s="293"/>
      <c r="AD82" s="355" t="s">
        <v>629</v>
      </c>
      <c r="AE82" s="355"/>
      <c r="AF82" s="108"/>
    </row>
    <row r="83" spans="1:32" s="109" customFormat="1" ht="91.5" customHeight="1" x14ac:dyDescent="0.2">
      <c r="A83" s="110">
        <v>77</v>
      </c>
      <c r="B83" s="293" t="s">
        <v>1385</v>
      </c>
      <c r="C83" s="157"/>
      <c r="D83" s="158"/>
      <c r="E83" s="305" t="s">
        <v>1378</v>
      </c>
      <c r="F83" s="305" t="s">
        <v>1379</v>
      </c>
      <c r="G83" s="293" t="s">
        <v>1380</v>
      </c>
      <c r="H83" s="293" t="s">
        <v>1381</v>
      </c>
      <c r="I83" s="293"/>
      <c r="J83" s="106"/>
      <c r="K83" s="297" t="s">
        <v>36</v>
      </c>
      <c r="L83" s="293" t="s">
        <v>545</v>
      </c>
      <c r="M83" s="293" t="s">
        <v>939</v>
      </c>
      <c r="N83" s="293">
        <v>2026</v>
      </c>
      <c r="O83" s="107">
        <v>0</v>
      </c>
      <c r="P83" s="107">
        <v>0</v>
      </c>
      <c r="Q83" s="106">
        <f t="shared" si="5"/>
        <v>0</v>
      </c>
      <c r="R83" s="293" t="s">
        <v>45</v>
      </c>
      <c r="S83" s="297" t="s">
        <v>340</v>
      </c>
      <c r="T83" s="107">
        <v>0</v>
      </c>
      <c r="U83" s="297" t="s">
        <v>340</v>
      </c>
      <c r="V83" s="107">
        <v>0</v>
      </c>
      <c r="W83" s="110" t="s">
        <v>120</v>
      </c>
      <c r="X83" s="293" t="s">
        <v>340</v>
      </c>
      <c r="Y83" s="293" t="s">
        <v>340</v>
      </c>
      <c r="Z83" s="293" t="s">
        <v>340</v>
      </c>
      <c r="AA83" s="297" t="s">
        <v>276</v>
      </c>
      <c r="AB83" s="293"/>
      <c r="AC83" s="293"/>
      <c r="AD83" s="355" t="s">
        <v>629</v>
      </c>
      <c r="AE83" s="355"/>
      <c r="AF83" s="108"/>
    </row>
    <row r="84" spans="1:32" s="109" customFormat="1" ht="91.5" customHeight="1" x14ac:dyDescent="0.2">
      <c r="A84" s="110">
        <v>78</v>
      </c>
      <c r="B84" s="293" t="s">
        <v>1387</v>
      </c>
      <c r="C84" s="157"/>
      <c r="D84" s="158"/>
      <c r="E84" s="305" t="s">
        <v>1378</v>
      </c>
      <c r="F84" s="305" t="s">
        <v>1379</v>
      </c>
      <c r="G84" s="293" t="s">
        <v>1388</v>
      </c>
      <c r="H84" s="293" t="s">
        <v>1389</v>
      </c>
      <c r="I84" s="293"/>
      <c r="J84" s="106"/>
      <c r="K84" s="293" t="s">
        <v>442</v>
      </c>
      <c r="L84" s="293" t="s">
        <v>545</v>
      </c>
      <c r="M84" s="293" t="s">
        <v>939</v>
      </c>
      <c r="N84" s="293">
        <v>2026</v>
      </c>
      <c r="O84" s="107">
        <v>0</v>
      </c>
      <c r="P84" s="107">
        <v>0</v>
      </c>
      <c r="Q84" s="106">
        <f t="shared" si="5"/>
        <v>0</v>
      </c>
      <c r="R84" s="293" t="s">
        <v>45</v>
      </c>
      <c r="S84" s="297" t="s">
        <v>340</v>
      </c>
      <c r="T84" s="107">
        <v>0</v>
      </c>
      <c r="U84" s="297" t="s">
        <v>340</v>
      </c>
      <c r="V84" s="107">
        <v>0</v>
      </c>
      <c r="W84" s="110" t="s">
        <v>120</v>
      </c>
      <c r="X84" s="293" t="s">
        <v>340</v>
      </c>
      <c r="Y84" s="293" t="s">
        <v>340</v>
      </c>
      <c r="Z84" s="293" t="s">
        <v>340</v>
      </c>
      <c r="AA84" s="297" t="s">
        <v>276</v>
      </c>
      <c r="AB84" s="293"/>
      <c r="AC84" s="293"/>
      <c r="AD84" s="355" t="s">
        <v>629</v>
      </c>
      <c r="AE84" s="355"/>
      <c r="AF84" s="108"/>
    </row>
    <row r="85" spans="1:32" s="109" customFormat="1" ht="91.5" customHeight="1" x14ac:dyDescent="0.2">
      <c r="A85" s="110">
        <v>79</v>
      </c>
      <c r="B85" s="293" t="s">
        <v>1390</v>
      </c>
      <c r="C85" s="157"/>
      <c r="D85" s="158"/>
      <c r="E85" s="305" t="s">
        <v>1378</v>
      </c>
      <c r="F85" s="305" t="s">
        <v>1379</v>
      </c>
      <c r="G85" s="293" t="s">
        <v>1388</v>
      </c>
      <c r="H85" s="293" t="s">
        <v>1395</v>
      </c>
      <c r="I85" s="293"/>
      <c r="J85" s="106"/>
      <c r="K85" s="297" t="s">
        <v>387</v>
      </c>
      <c r="L85" s="293" t="s">
        <v>545</v>
      </c>
      <c r="M85" s="293" t="s">
        <v>939</v>
      </c>
      <c r="N85" s="293">
        <v>2026</v>
      </c>
      <c r="O85" s="107">
        <v>0</v>
      </c>
      <c r="P85" s="107">
        <v>0</v>
      </c>
      <c r="Q85" s="106">
        <f t="shared" si="5"/>
        <v>0</v>
      </c>
      <c r="R85" s="293" t="s">
        <v>45</v>
      </c>
      <c r="S85" s="297" t="s">
        <v>340</v>
      </c>
      <c r="T85" s="107">
        <v>0</v>
      </c>
      <c r="U85" s="297" t="s">
        <v>340</v>
      </c>
      <c r="V85" s="107">
        <v>0</v>
      </c>
      <c r="W85" s="110" t="s">
        <v>120</v>
      </c>
      <c r="X85" s="293" t="s">
        <v>340</v>
      </c>
      <c r="Y85" s="293" t="s">
        <v>340</v>
      </c>
      <c r="Z85" s="293" t="s">
        <v>340</v>
      </c>
      <c r="AA85" s="297" t="s">
        <v>276</v>
      </c>
      <c r="AB85" s="293"/>
      <c r="AC85" s="293"/>
      <c r="AD85" s="355" t="s">
        <v>629</v>
      </c>
      <c r="AE85" s="355"/>
      <c r="AF85" s="108"/>
    </row>
    <row r="86" spans="1:32" s="109" customFormat="1" ht="91.5" customHeight="1" x14ac:dyDescent="0.2">
      <c r="A86" s="110">
        <v>80</v>
      </c>
      <c r="B86" s="293" t="s">
        <v>1391</v>
      </c>
      <c r="C86" s="157"/>
      <c r="D86" s="158"/>
      <c r="E86" s="305" t="s">
        <v>1378</v>
      </c>
      <c r="F86" s="305" t="s">
        <v>1379</v>
      </c>
      <c r="G86" s="293" t="s">
        <v>1388</v>
      </c>
      <c r="H86" s="293" t="s">
        <v>1396</v>
      </c>
      <c r="I86" s="293"/>
      <c r="J86" s="106"/>
      <c r="K86" s="297" t="s">
        <v>387</v>
      </c>
      <c r="L86" s="293" t="s">
        <v>545</v>
      </c>
      <c r="M86" s="293" t="s">
        <v>939</v>
      </c>
      <c r="N86" s="293">
        <v>2026</v>
      </c>
      <c r="O86" s="107">
        <v>0</v>
      </c>
      <c r="P86" s="107">
        <v>0</v>
      </c>
      <c r="Q86" s="106">
        <f t="shared" si="5"/>
        <v>0</v>
      </c>
      <c r="R86" s="293" t="s">
        <v>45</v>
      </c>
      <c r="S86" s="297" t="s">
        <v>340</v>
      </c>
      <c r="T86" s="107">
        <v>0</v>
      </c>
      <c r="U86" s="297" t="s">
        <v>340</v>
      </c>
      <c r="V86" s="107">
        <v>0</v>
      </c>
      <c r="W86" s="110" t="s">
        <v>120</v>
      </c>
      <c r="X86" s="293" t="s">
        <v>340</v>
      </c>
      <c r="Y86" s="293" t="s">
        <v>340</v>
      </c>
      <c r="Z86" s="293" t="s">
        <v>340</v>
      </c>
      <c r="AA86" s="297" t="s">
        <v>276</v>
      </c>
      <c r="AB86" s="293"/>
      <c r="AC86" s="293"/>
      <c r="AD86" s="355" t="s">
        <v>629</v>
      </c>
      <c r="AE86" s="355"/>
      <c r="AF86" s="108"/>
    </row>
    <row r="87" spans="1:32" s="109" customFormat="1" ht="91.5" customHeight="1" x14ac:dyDescent="0.2">
      <c r="A87" s="110">
        <v>81</v>
      </c>
      <c r="B87" s="293" t="s">
        <v>1392</v>
      </c>
      <c r="C87" s="157"/>
      <c r="D87" s="158"/>
      <c r="E87" s="305" t="s">
        <v>1378</v>
      </c>
      <c r="F87" s="305" t="s">
        <v>1379</v>
      </c>
      <c r="G87" s="293" t="s">
        <v>1388</v>
      </c>
      <c r="H87" s="293" t="s">
        <v>1395</v>
      </c>
      <c r="I87" s="293"/>
      <c r="J87" s="106"/>
      <c r="K87" s="293" t="s">
        <v>442</v>
      </c>
      <c r="L87" s="293" t="s">
        <v>545</v>
      </c>
      <c r="M87" s="293" t="s">
        <v>939</v>
      </c>
      <c r="N87" s="293">
        <v>2026</v>
      </c>
      <c r="O87" s="107">
        <v>0</v>
      </c>
      <c r="P87" s="107">
        <v>0</v>
      </c>
      <c r="Q87" s="106">
        <f t="shared" si="5"/>
        <v>0</v>
      </c>
      <c r="R87" s="293" t="s">
        <v>45</v>
      </c>
      <c r="S87" s="297" t="s">
        <v>340</v>
      </c>
      <c r="T87" s="107">
        <v>0</v>
      </c>
      <c r="U87" s="297" t="s">
        <v>340</v>
      </c>
      <c r="V87" s="107">
        <v>0</v>
      </c>
      <c r="W87" s="110" t="s">
        <v>120</v>
      </c>
      <c r="X87" s="293" t="s">
        <v>340</v>
      </c>
      <c r="Y87" s="293" t="s">
        <v>340</v>
      </c>
      <c r="Z87" s="293" t="s">
        <v>340</v>
      </c>
      <c r="AA87" s="297" t="s">
        <v>276</v>
      </c>
      <c r="AB87" s="293"/>
      <c r="AC87" s="293"/>
      <c r="AD87" s="355" t="s">
        <v>629</v>
      </c>
      <c r="AE87" s="355"/>
      <c r="AF87" s="108"/>
    </row>
    <row r="88" spans="1:32" s="109" customFormat="1" ht="91.5" customHeight="1" x14ac:dyDescent="0.2">
      <c r="A88" s="110">
        <v>82</v>
      </c>
      <c r="B88" s="293" t="s">
        <v>1393</v>
      </c>
      <c r="C88" s="157"/>
      <c r="D88" s="158"/>
      <c r="E88" s="305" t="s">
        <v>1378</v>
      </c>
      <c r="F88" s="305" t="s">
        <v>1379</v>
      </c>
      <c r="G88" s="293" t="s">
        <v>1388</v>
      </c>
      <c r="H88" s="293" t="s">
        <v>1398</v>
      </c>
      <c r="I88" s="293"/>
      <c r="J88" s="106"/>
      <c r="K88" s="297" t="s">
        <v>387</v>
      </c>
      <c r="L88" s="293" t="s">
        <v>545</v>
      </c>
      <c r="M88" s="293" t="s">
        <v>939</v>
      </c>
      <c r="N88" s="293">
        <v>2026</v>
      </c>
      <c r="O88" s="107">
        <v>0</v>
      </c>
      <c r="P88" s="107">
        <v>0</v>
      </c>
      <c r="Q88" s="106">
        <f t="shared" si="5"/>
        <v>0</v>
      </c>
      <c r="R88" s="293" t="s">
        <v>45</v>
      </c>
      <c r="S88" s="297" t="s">
        <v>340</v>
      </c>
      <c r="T88" s="107">
        <v>0</v>
      </c>
      <c r="U88" s="297" t="s">
        <v>340</v>
      </c>
      <c r="V88" s="107">
        <v>0</v>
      </c>
      <c r="W88" s="110" t="s">
        <v>120</v>
      </c>
      <c r="X88" s="293" t="s">
        <v>340</v>
      </c>
      <c r="Y88" s="293" t="s">
        <v>340</v>
      </c>
      <c r="Z88" s="293" t="s">
        <v>340</v>
      </c>
      <c r="AA88" s="297" t="s">
        <v>276</v>
      </c>
      <c r="AB88" s="293"/>
      <c r="AC88" s="293"/>
      <c r="AD88" s="355" t="s">
        <v>629</v>
      </c>
      <c r="AE88" s="355"/>
      <c r="AF88" s="108"/>
    </row>
    <row r="89" spans="1:32" s="109" customFormat="1" ht="91.5" customHeight="1" x14ac:dyDescent="0.2">
      <c r="A89" s="110">
        <v>83</v>
      </c>
      <c r="B89" s="293" t="s">
        <v>1394</v>
      </c>
      <c r="C89" s="157"/>
      <c r="D89" s="158"/>
      <c r="E89" s="305" t="s">
        <v>1378</v>
      </c>
      <c r="F89" s="305" t="s">
        <v>1379</v>
      </c>
      <c r="G89" s="293" t="s">
        <v>1388</v>
      </c>
      <c r="H89" s="293" t="s">
        <v>1399</v>
      </c>
      <c r="I89" s="293"/>
      <c r="J89" s="106"/>
      <c r="K89" s="293" t="s">
        <v>442</v>
      </c>
      <c r="L89" s="293" t="s">
        <v>545</v>
      </c>
      <c r="M89" s="293" t="s">
        <v>939</v>
      </c>
      <c r="N89" s="293">
        <v>2026</v>
      </c>
      <c r="O89" s="107">
        <v>0</v>
      </c>
      <c r="P89" s="107">
        <v>0</v>
      </c>
      <c r="Q89" s="106">
        <f t="shared" si="5"/>
        <v>0</v>
      </c>
      <c r="R89" s="293" t="s">
        <v>45</v>
      </c>
      <c r="S89" s="297" t="s">
        <v>340</v>
      </c>
      <c r="T89" s="107">
        <v>0</v>
      </c>
      <c r="U89" s="297" t="s">
        <v>340</v>
      </c>
      <c r="V89" s="107">
        <v>0</v>
      </c>
      <c r="W89" s="110" t="s">
        <v>120</v>
      </c>
      <c r="X89" s="293" t="s">
        <v>340</v>
      </c>
      <c r="Y89" s="293" t="s">
        <v>340</v>
      </c>
      <c r="Z89" s="293" t="s">
        <v>340</v>
      </c>
      <c r="AA89" s="297" t="s">
        <v>276</v>
      </c>
      <c r="AB89" s="293"/>
      <c r="AC89" s="293"/>
      <c r="AD89" s="355" t="s">
        <v>629</v>
      </c>
      <c r="AE89" s="355"/>
      <c r="AF89" s="108"/>
    </row>
    <row r="90" spans="1:32" s="109" customFormat="1" ht="69.75" customHeight="1" x14ac:dyDescent="0.2">
      <c r="A90" s="110">
        <v>84</v>
      </c>
      <c r="B90" s="293" t="s">
        <v>1406</v>
      </c>
      <c r="C90" s="157" t="s">
        <v>1618</v>
      </c>
      <c r="D90" s="158">
        <v>46065</v>
      </c>
      <c r="E90" s="158" t="s">
        <v>1145</v>
      </c>
      <c r="F90" s="157" t="s">
        <v>1756</v>
      </c>
      <c r="G90" s="293" t="s">
        <v>1146</v>
      </c>
      <c r="H90" s="293" t="s">
        <v>1147</v>
      </c>
      <c r="I90" s="293"/>
      <c r="J90" s="106">
        <f>O90*0.9%</f>
        <v>416.76444000000009</v>
      </c>
      <c r="K90" s="297" t="s">
        <v>36</v>
      </c>
      <c r="L90" s="293" t="s">
        <v>846</v>
      </c>
      <c r="M90" s="293" t="s">
        <v>1025</v>
      </c>
      <c r="N90" s="293">
        <v>2026</v>
      </c>
      <c r="O90" s="107">
        <v>46307.16</v>
      </c>
      <c r="P90" s="107">
        <v>0</v>
      </c>
      <c r="Q90" s="106">
        <f t="shared" si="5"/>
        <v>46307.16</v>
      </c>
      <c r="R90" s="293" t="s">
        <v>353</v>
      </c>
      <c r="S90" s="297" t="s">
        <v>342</v>
      </c>
      <c r="T90" s="107">
        <v>0</v>
      </c>
      <c r="U90" s="297" t="s">
        <v>340</v>
      </c>
      <c r="V90" s="107">
        <v>0</v>
      </c>
      <c r="W90" s="110" t="s">
        <v>120</v>
      </c>
      <c r="X90" s="293" t="s">
        <v>237</v>
      </c>
      <c r="Y90" s="293" t="s">
        <v>238</v>
      </c>
      <c r="Z90" s="293" t="s">
        <v>239</v>
      </c>
      <c r="AA90" s="297" t="s">
        <v>276</v>
      </c>
      <c r="AB90" s="293"/>
      <c r="AC90" s="325" t="s">
        <v>1412</v>
      </c>
      <c r="AD90" s="358" t="s">
        <v>1148</v>
      </c>
      <c r="AE90" s="359"/>
      <c r="AF90" s="108"/>
    </row>
    <row r="91" spans="1:32" s="109" customFormat="1" ht="69" customHeight="1" x14ac:dyDescent="0.2">
      <c r="A91" s="110">
        <v>85</v>
      </c>
      <c r="B91" s="293" t="s">
        <v>1407</v>
      </c>
      <c r="C91" s="157" t="s">
        <v>1618</v>
      </c>
      <c r="D91" s="158">
        <v>46065</v>
      </c>
      <c r="E91" s="158" t="s">
        <v>1145</v>
      </c>
      <c r="F91" s="157" t="s">
        <v>1757</v>
      </c>
      <c r="G91" s="293" t="s">
        <v>1146</v>
      </c>
      <c r="H91" s="293"/>
      <c r="I91" s="293"/>
      <c r="J91" s="106">
        <f>O91*0.9%</f>
        <v>926.54514000000017</v>
      </c>
      <c r="K91" s="293" t="s">
        <v>57</v>
      </c>
      <c r="L91" s="293" t="s">
        <v>846</v>
      </c>
      <c r="M91" s="293" t="s">
        <v>1025</v>
      </c>
      <c r="N91" s="293">
        <v>2026</v>
      </c>
      <c r="O91" s="107">
        <v>102949.46</v>
      </c>
      <c r="P91" s="107">
        <v>0</v>
      </c>
      <c r="Q91" s="106">
        <f t="shared" si="5"/>
        <v>102949.46</v>
      </c>
      <c r="R91" s="293" t="s">
        <v>353</v>
      </c>
      <c r="S91" s="297" t="s">
        <v>342</v>
      </c>
      <c r="T91" s="107">
        <v>0</v>
      </c>
      <c r="U91" s="297" t="s">
        <v>340</v>
      </c>
      <c r="V91" s="107">
        <v>0</v>
      </c>
      <c r="W91" s="110" t="s">
        <v>120</v>
      </c>
      <c r="X91" s="293" t="s">
        <v>237</v>
      </c>
      <c r="Y91" s="293" t="s">
        <v>238</v>
      </c>
      <c r="Z91" s="293" t="s">
        <v>239</v>
      </c>
      <c r="AA91" s="297" t="s">
        <v>276</v>
      </c>
      <c r="AB91" s="293"/>
      <c r="AC91" s="297"/>
      <c r="AD91" s="358" t="s">
        <v>1148</v>
      </c>
      <c r="AE91" s="359"/>
      <c r="AF91" s="108"/>
    </row>
    <row r="92" spans="1:32" s="109" customFormat="1" ht="129.75" customHeight="1" x14ac:dyDescent="0.2">
      <c r="A92" s="110">
        <v>86</v>
      </c>
      <c r="B92" s="293" t="s">
        <v>113</v>
      </c>
      <c r="C92" s="157" t="s">
        <v>1153</v>
      </c>
      <c r="D92" s="159">
        <v>45499</v>
      </c>
      <c r="E92" s="159"/>
      <c r="F92" s="157" t="s">
        <v>1758</v>
      </c>
      <c r="G92" s="293" t="s">
        <v>1170</v>
      </c>
      <c r="H92" s="293" t="s">
        <v>1169</v>
      </c>
      <c r="I92" s="110"/>
      <c r="J92" s="106">
        <f>O92*0.9%</f>
        <v>491.52240000000006</v>
      </c>
      <c r="K92" s="293" t="s">
        <v>57</v>
      </c>
      <c r="L92" s="297" t="s">
        <v>545</v>
      </c>
      <c r="M92" s="293" t="s">
        <v>1154</v>
      </c>
      <c r="N92" s="110">
        <v>2025</v>
      </c>
      <c r="O92" s="107">
        <v>54613.599999999999</v>
      </c>
      <c r="P92" s="107">
        <v>0</v>
      </c>
      <c r="Q92" s="106">
        <f t="shared" si="5"/>
        <v>54613.599999999999</v>
      </c>
      <c r="R92" s="110"/>
      <c r="S92" s="297" t="s">
        <v>342</v>
      </c>
      <c r="T92" s="107">
        <v>0</v>
      </c>
      <c r="U92" s="297" t="s">
        <v>340</v>
      </c>
      <c r="V92" s="107">
        <v>0</v>
      </c>
      <c r="W92" s="110" t="s">
        <v>120</v>
      </c>
      <c r="X92" s="293" t="s">
        <v>237</v>
      </c>
      <c r="Y92" s="293" t="s">
        <v>238</v>
      </c>
      <c r="Z92" s="293" t="s">
        <v>239</v>
      </c>
      <c r="AA92" s="297" t="s">
        <v>276</v>
      </c>
      <c r="AB92" s="110"/>
      <c r="AC92" s="110"/>
      <c r="AD92" s="355" t="s">
        <v>571</v>
      </c>
      <c r="AE92" s="355"/>
      <c r="AF92" s="108"/>
    </row>
    <row r="93" spans="1:32" s="128" customFormat="1" ht="120.75" customHeight="1" x14ac:dyDescent="0.25">
      <c r="A93" s="110">
        <v>87</v>
      </c>
      <c r="B93" s="128" t="s">
        <v>1077</v>
      </c>
      <c r="C93" s="158" t="s">
        <v>1076</v>
      </c>
      <c r="D93" s="158"/>
      <c r="E93" s="158"/>
      <c r="F93" s="158"/>
      <c r="G93" s="128" t="s">
        <v>145</v>
      </c>
      <c r="H93" s="128" t="s">
        <v>1078</v>
      </c>
      <c r="K93" s="128" t="s">
        <v>38</v>
      </c>
      <c r="L93" s="128" t="s">
        <v>549</v>
      </c>
      <c r="M93" s="128" t="s">
        <v>939</v>
      </c>
      <c r="N93" s="128" t="s">
        <v>511</v>
      </c>
      <c r="O93" s="237">
        <v>3272.42</v>
      </c>
      <c r="P93" s="237">
        <v>0</v>
      </c>
      <c r="Q93" s="237">
        <f t="shared" si="5"/>
        <v>3272.42</v>
      </c>
      <c r="R93" s="128" t="s">
        <v>353</v>
      </c>
      <c r="S93" s="128" t="s">
        <v>342</v>
      </c>
      <c r="T93" s="237">
        <v>0</v>
      </c>
      <c r="U93" s="237" t="s">
        <v>340</v>
      </c>
      <c r="V93" s="237">
        <v>0</v>
      </c>
      <c r="W93" s="128" t="s">
        <v>101</v>
      </c>
      <c r="X93" s="128" t="s">
        <v>245</v>
      </c>
      <c r="Y93" s="128" t="s">
        <v>238</v>
      </c>
      <c r="Z93" s="128" t="s">
        <v>239</v>
      </c>
      <c r="AA93" s="128" t="s">
        <v>276</v>
      </c>
      <c r="AD93" s="128" t="s">
        <v>1168</v>
      </c>
      <c r="AE93" s="128" t="s">
        <v>147</v>
      </c>
    </row>
    <row r="94" spans="1:32" s="128" customFormat="1" ht="78.75" customHeight="1" x14ac:dyDescent="0.25">
      <c r="A94" s="110">
        <v>88</v>
      </c>
      <c r="B94" s="128" t="s">
        <v>1193</v>
      </c>
      <c r="C94" s="158" t="s">
        <v>1194</v>
      </c>
      <c r="D94" s="158" t="s">
        <v>1195</v>
      </c>
      <c r="E94" s="158"/>
      <c r="F94" s="158" t="s">
        <v>1197</v>
      </c>
      <c r="G94" s="128" t="s">
        <v>1198</v>
      </c>
      <c r="H94" s="128" t="s">
        <v>1196</v>
      </c>
      <c r="J94" s="106">
        <f t="shared" ref="J94:J102" si="7">O94*0.9%</f>
        <v>50.400000000000006</v>
      </c>
      <c r="K94" s="128" t="s">
        <v>75</v>
      </c>
      <c r="L94" s="128" t="s">
        <v>852</v>
      </c>
      <c r="M94" s="128" t="s">
        <v>973</v>
      </c>
      <c r="N94" s="233">
        <v>2025</v>
      </c>
      <c r="O94" s="233">
        <v>5600</v>
      </c>
      <c r="P94" s="233">
        <v>0</v>
      </c>
      <c r="Q94" s="247">
        <f t="shared" si="5"/>
        <v>5600</v>
      </c>
      <c r="R94" s="128" t="s">
        <v>353</v>
      </c>
      <c r="S94" s="128" t="s">
        <v>342</v>
      </c>
      <c r="T94" s="237">
        <v>0</v>
      </c>
      <c r="U94" s="237" t="s">
        <v>340</v>
      </c>
      <c r="V94" s="237">
        <v>0</v>
      </c>
      <c r="W94" s="128" t="s">
        <v>340</v>
      </c>
      <c r="X94" s="128" t="s">
        <v>340</v>
      </c>
      <c r="Y94" s="128" t="s">
        <v>340</v>
      </c>
      <c r="Z94" s="128" t="s">
        <v>340</v>
      </c>
      <c r="AA94" s="128" t="s">
        <v>276</v>
      </c>
      <c r="AD94" s="297" t="s">
        <v>1632</v>
      </c>
    </row>
    <row r="95" spans="1:32" s="128" customFormat="1" ht="92.25" customHeight="1" x14ac:dyDescent="0.25">
      <c r="A95" s="110">
        <v>89</v>
      </c>
      <c r="B95" s="128" t="s">
        <v>1590</v>
      </c>
      <c r="C95" s="158"/>
      <c r="D95" s="159">
        <v>46064</v>
      </c>
      <c r="E95" s="305" t="s">
        <v>1675</v>
      </c>
      <c r="F95" s="158" t="s">
        <v>1592</v>
      </c>
      <c r="H95" s="128" t="s">
        <v>1591</v>
      </c>
      <c r="J95" s="106">
        <f t="shared" si="7"/>
        <v>0</v>
      </c>
      <c r="K95" s="128" t="s">
        <v>34</v>
      </c>
      <c r="L95" s="128" t="s">
        <v>547</v>
      </c>
      <c r="M95" s="128" t="s">
        <v>939</v>
      </c>
      <c r="N95" s="128" t="s">
        <v>1593</v>
      </c>
      <c r="O95" s="237">
        <v>0</v>
      </c>
      <c r="P95" s="107">
        <v>0</v>
      </c>
      <c r="Q95" s="107">
        <v>0</v>
      </c>
      <c r="R95" s="128" t="s">
        <v>124</v>
      </c>
      <c r="S95" s="128" t="s">
        <v>342</v>
      </c>
      <c r="T95" s="107">
        <v>0</v>
      </c>
      <c r="U95" s="128" t="s">
        <v>340</v>
      </c>
      <c r="V95" s="107">
        <v>0</v>
      </c>
      <c r="W95" s="128" t="s">
        <v>120</v>
      </c>
      <c r="X95" s="128" t="s">
        <v>237</v>
      </c>
      <c r="Y95" s="128" t="s">
        <v>333</v>
      </c>
      <c r="Z95" s="128" t="s">
        <v>333</v>
      </c>
      <c r="AA95" s="128" t="s">
        <v>276</v>
      </c>
      <c r="AD95" s="128" t="s">
        <v>147</v>
      </c>
      <c r="AE95" s="128" t="s">
        <v>147</v>
      </c>
    </row>
    <row r="96" spans="1:32" s="109" customFormat="1" ht="156.75" customHeight="1" x14ac:dyDescent="0.2">
      <c r="A96" s="110">
        <v>90</v>
      </c>
      <c r="B96" s="146" t="s">
        <v>1695</v>
      </c>
      <c r="C96" s="157"/>
      <c r="D96" s="158">
        <v>46064</v>
      </c>
      <c r="E96" s="158"/>
      <c r="F96" s="157" t="s">
        <v>1696</v>
      </c>
      <c r="G96" s="297" t="s">
        <v>1697</v>
      </c>
      <c r="H96" s="293" t="s">
        <v>1698</v>
      </c>
      <c r="I96" s="293">
        <v>2</v>
      </c>
      <c r="J96" s="106">
        <f t="shared" si="7"/>
        <v>0</v>
      </c>
      <c r="K96" s="293" t="s">
        <v>34</v>
      </c>
      <c r="L96" s="293" t="s">
        <v>549</v>
      </c>
      <c r="M96" s="293" t="s">
        <v>973</v>
      </c>
      <c r="N96" s="293">
        <v>2026</v>
      </c>
      <c r="O96" s="107">
        <v>0</v>
      </c>
      <c r="P96" s="107">
        <v>0</v>
      </c>
      <c r="Q96" s="106">
        <f>O96-P96</f>
        <v>0</v>
      </c>
      <c r="R96" s="293" t="s">
        <v>353</v>
      </c>
      <c r="S96" s="297" t="s">
        <v>342</v>
      </c>
      <c r="T96" s="107">
        <v>0</v>
      </c>
      <c r="U96" s="297" t="s">
        <v>340</v>
      </c>
      <c r="V96" s="107">
        <v>0</v>
      </c>
      <c r="W96" s="110" t="s">
        <v>101</v>
      </c>
      <c r="X96" s="293" t="s">
        <v>237</v>
      </c>
      <c r="Y96" s="293" t="s">
        <v>238</v>
      </c>
      <c r="Z96" s="293" t="s">
        <v>239</v>
      </c>
      <c r="AA96" s="297" t="s">
        <v>276</v>
      </c>
      <c r="AB96" s="293" t="s">
        <v>1347</v>
      </c>
      <c r="AC96" s="297" t="s">
        <v>1348</v>
      </c>
      <c r="AD96" s="358" t="s">
        <v>1156</v>
      </c>
      <c r="AE96" s="359"/>
      <c r="AF96" s="108"/>
    </row>
    <row r="97" spans="1:32" s="109" customFormat="1" ht="57" customHeight="1" x14ac:dyDescent="0.2">
      <c r="A97" s="110">
        <v>91</v>
      </c>
      <c r="B97" s="293" t="s">
        <v>1619</v>
      </c>
      <c r="C97" s="158"/>
      <c r="D97" s="159">
        <v>46003</v>
      </c>
      <c r="E97" s="305"/>
      <c r="F97" s="305"/>
      <c r="G97" s="297"/>
      <c r="H97" s="297"/>
      <c r="I97" s="297"/>
      <c r="J97" s="106">
        <f t="shared" si="7"/>
        <v>0</v>
      </c>
      <c r="K97" s="128" t="s">
        <v>35</v>
      </c>
      <c r="L97" s="293" t="s">
        <v>545</v>
      </c>
      <c r="M97" s="293" t="s">
        <v>939</v>
      </c>
      <c r="N97" s="293">
        <v>2026</v>
      </c>
      <c r="O97" s="107">
        <v>0</v>
      </c>
      <c r="P97" s="107">
        <v>0</v>
      </c>
      <c r="Q97" s="106">
        <f>O97-P97</f>
        <v>0</v>
      </c>
      <c r="R97" s="293" t="s">
        <v>45</v>
      </c>
      <c r="S97" s="297" t="s">
        <v>340</v>
      </c>
      <c r="T97" s="107">
        <v>0</v>
      </c>
      <c r="U97" s="297" t="s">
        <v>340</v>
      </c>
      <c r="V97" s="107">
        <v>0</v>
      </c>
      <c r="W97" s="110" t="s">
        <v>120</v>
      </c>
      <c r="X97" s="293" t="s">
        <v>340</v>
      </c>
      <c r="Y97" s="293" t="s">
        <v>340</v>
      </c>
      <c r="Z97" s="293" t="s">
        <v>340</v>
      </c>
      <c r="AA97" s="297" t="s">
        <v>276</v>
      </c>
      <c r="AB97" s="293"/>
      <c r="AC97" s="293"/>
      <c r="AD97" s="355" t="s">
        <v>629</v>
      </c>
      <c r="AE97" s="355"/>
      <c r="AF97" s="108"/>
    </row>
    <row r="98" spans="1:32" s="109" customFormat="1" ht="91.5" customHeight="1" x14ac:dyDescent="0.2">
      <c r="A98" s="110">
        <v>92</v>
      </c>
      <c r="B98" s="293" t="s">
        <v>1386</v>
      </c>
      <c r="C98" s="157"/>
      <c r="D98" s="158">
        <v>45911</v>
      </c>
      <c r="E98" s="305" t="s">
        <v>1378</v>
      </c>
      <c r="F98" s="305" t="s">
        <v>1379</v>
      </c>
      <c r="G98" s="293" t="s">
        <v>1380</v>
      </c>
      <c r="H98" s="293" t="s">
        <v>1381</v>
      </c>
      <c r="I98" s="293"/>
      <c r="J98" s="106">
        <f t="shared" si="7"/>
        <v>89.964000000000013</v>
      </c>
      <c r="K98" s="297" t="s">
        <v>57</v>
      </c>
      <c r="L98" s="293" t="s">
        <v>545</v>
      </c>
      <c r="M98" s="293" t="s">
        <v>939</v>
      </c>
      <c r="N98" s="293">
        <v>2026</v>
      </c>
      <c r="O98" s="107">
        <v>9996</v>
      </c>
      <c r="P98" s="107">
        <v>0</v>
      </c>
      <c r="Q98" s="106">
        <f>O98-P98</f>
        <v>9996</v>
      </c>
      <c r="R98" s="293" t="s">
        <v>45</v>
      </c>
      <c r="S98" s="297" t="s">
        <v>340</v>
      </c>
      <c r="T98" s="107">
        <v>0</v>
      </c>
      <c r="U98" s="297" t="s">
        <v>340</v>
      </c>
      <c r="V98" s="107">
        <v>0</v>
      </c>
      <c r="W98" s="110" t="s">
        <v>120</v>
      </c>
      <c r="X98" s="293" t="s">
        <v>340</v>
      </c>
      <c r="Y98" s="293" t="s">
        <v>340</v>
      </c>
      <c r="Z98" s="293" t="s">
        <v>340</v>
      </c>
      <c r="AA98" s="297" t="s">
        <v>276</v>
      </c>
      <c r="AB98" s="293"/>
      <c r="AC98" s="293"/>
      <c r="AD98" s="355" t="s">
        <v>629</v>
      </c>
      <c r="AE98" s="355"/>
      <c r="AF98" s="108"/>
    </row>
    <row r="99" spans="1:32" s="109" customFormat="1" ht="120" customHeight="1" x14ac:dyDescent="0.2">
      <c r="A99" s="110">
        <v>93</v>
      </c>
      <c r="B99" s="293" t="s">
        <v>1620</v>
      </c>
      <c r="C99" s="305"/>
      <c r="D99" s="159">
        <v>45999</v>
      </c>
      <c r="E99" s="157"/>
      <c r="F99" s="305"/>
      <c r="G99" s="297" t="s">
        <v>240</v>
      </c>
      <c r="H99" s="293" t="s">
        <v>1300</v>
      </c>
      <c r="I99" s="139">
        <v>4</v>
      </c>
      <c r="J99" s="106">
        <f t="shared" si="7"/>
        <v>56.061000000000007</v>
      </c>
      <c r="K99" s="297" t="s">
        <v>39</v>
      </c>
      <c r="L99" s="297" t="s">
        <v>545</v>
      </c>
      <c r="M99" s="293" t="s">
        <v>939</v>
      </c>
      <c r="N99" s="110">
        <v>2026</v>
      </c>
      <c r="O99" s="107">
        <v>6229</v>
      </c>
      <c r="P99" s="107">
        <v>0</v>
      </c>
      <c r="Q99" s="106">
        <v>0</v>
      </c>
      <c r="R99" s="293" t="s">
        <v>124</v>
      </c>
      <c r="S99" s="297" t="s">
        <v>342</v>
      </c>
      <c r="T99" s="237">
        <v>0</v>
      </c>
      <c r="U99" s="291" t="s">
        <v>340</v>
      </c>
      <c r="V99" s="237">
        <v>0</v>
      </c>
      <c r="W99" s="297" t="s">
        <v>101</v>
      </c>
      <c r="X99" s="297" t="s">
        <v>245</v>
      </c>
      <c r="Y99" s="297" t="s">
        <v>238</v>
      </c>
      <c r="Z99" s="297" t="s">
        <v>239</v>
      </c>
      <c r="AA99" s="297"/>
      <c r="AB99" s="293"/>
      <c r="AC99" s="156"/>
      <c r="AD99" s="297" t="s">
        <v>629</v>
      </c>
      <c r="AE99" s="293"/>
      <c r="AF99" s="108"/>
    </row>
    <row r="100" spans="1:32" s="109" customFormat="1" ht="120" customHeight="1" x14ac:dyDescent="0.2">
      <c r="A100" s="110">
        <v>94</v>
      </c>
      <c r="B100" s="297" t="s">
        <v>1535</v>
      </c>
      <c r="C100" s="305"/>
      <c r="D100" s="159">
        <v>46003</v>
      </c>
      <c r="E100" s="158" t="s">
        <v>1649</v>
      </c>
      <c r="F100" s="305"/>
      <c r="G100" s="297" t="s">
        <v>1536</v>
      </c>
      <c r="H100" s="293"/>
      <c r="I100" s="327">
        <v>3</v>
      </c>
      <c r="J100" s="106">
        <f t="shared" si="7"/>
        <v>43.71840000000001</v>
      </c>
      <c r="K100" s="297" t="s">
        <v>57</v>
      </c>
      <c r="L100" s="297" t="s">
        <v>543</v>
      </c>
      <c r="M100" s="293"/>
      <c r="N100" s="110">
        <v>2026</v>
      </c>
      <c r="O100" s="107">
        <v>4857.6000000000004</v>
      </c>
      <c r="P100" s="107">
        <v>0</v>
      </c>
      <c r="Q100" s="106">
        <v>0</v>
      </c>
      <c r="R100" s="293" t="s">
        <v>353</v>
      </c>
      <c r="S100" s="297" t="s">
        <v>342</v>
      </c>
      <c r="T100" s="237">
        <v>0</v>
      </c>
      <c r="U100" s="291" t="s">
        <v>340</v>
      </c>
      <c r="V100" s="237">
        <v>0</v>
      </c>
      <c r="W100" s="297" t="s">
        <v>101</v>
      </c>
      <c r="X100" s="297" t="s">
        <v>245</v>
      </c>
      <c r="Y100" s="297" t="s">
        <v>238</v>
      </c>
      <c r="Z100" s="233" t="s">
        <v>239</v>
      </c>
      <c r="AA100" s="297" t="s">
        <v>1563</v>
      </c>
      <c r="AB100" s="293"/>
      <c r="AC100" s="156"/>
      <c r="AD100" s="297" t="s">
        <v>630</v>
      </c>
      <c r="AE100" s="293" t="s">
        <v>147</v>
      </c>
      <c r="AF100" s="108"/>
    </row>
    <row r="101" spans="1:32" s="109" customFormat="1" ht="120" customHeight="1" x14ac:dyDescent="0.2">
      <c r="A101" s="110">
        <v>95</v>
      </c>
      <c r="B101" s="297" t="s">
        <v>1718</v>
      </c>
      <c r="C101" s="305"/>
      <c r="D101" s="159">
        <v>46073</v>
      </c>
      <c r="E101" s="158" t="s">
        <v>1717</v>
      </c>
      <c r="F101" s="305"/>
      <c r="G101" s="297" t="s">
        <v>1719</v>
      </c>
      <c r="H101" s="293" t="s">
        <v>1720</v>
      </c>
      <c r="I101" s="327">
        <v>3</v>
      </c>
      <c r="J101" s="106">
        <f t="shared" si="7"/>
        <v>45.954000000000008</v>
      </c>
      <c r="K101" s="297" t="s">
        <v>57</v>
      </c>
      <c r="L101" s="297" t="s">
        <v>545</v>
      </c>
      <c r="M101" s="297" t="s">
        <v>939</v>
      </c>
      <c r="N101" s="110">
        <v>2026</v>
      </c>
      <c r="O101" s="107">
        <v>5106</v>
      </c>
      <c r="P101" s="107">
        <v>0</v>
      </c>
      <c r="Q101" s="106">
        <v>0</v>
      </c>
      <c r="R101" s="293" t="s">
        <v>124</v>
      </c>
      <c r="S101" s="297" t="s">
        <v>342</v>
      </c>
      <c r="T101" s="237">
        <v>0</v>
      </c>
      <c r="U101" s="291" t="s">
        <v>340</v>
      </c>
      <c r="V101" s="237">
        <v>0</v>
      </c>
      <c r="W101" s="297" t="s">
        <v>101</v>
      </c>
      <c r="X101" s="297" t="s">
        <v>245</v>
      </c>
      <c r="Y101" s="297" t="s">
        <v>238</v>
      </c>
      <c r="Z101" s="297" t="s">
        <v>239</v>
      </c>
      <c r="AA101" s="297"/>
      <c r="AB101" s="293"/>
      <c r="AC101" s="156"/>
      <c r="AD101" s="297" t="s">
        <v>629</v>
      </c>
      <c r="AE101" s="293"/>
      <c r="AF101" s="108"/>
    </row>
    <row r="102" spans="1:32" s="109" customFormat="1" ht="82.5" customHeight="1" x14ac:dyDescent="0.2">
      <c r="A102" s="110">
        <v>96</v>
      </c>
      <c r="B102" s="297" t="s">
        <v>1537</v>
      </c>
      <c r="C102" s="305"/>
      <c r="D102" s="159">
        <v>46003</v>
      </c>
      <c r="E102" s="158" t="s">
        <v>1562</v>
      </c>
      <c r="F102" s="305"/>
      <c r="G102" s="297" t="s">
        <v>1536</v>
      </c>
      <c r="H102" s="293"/>
      <c r="I102" s="327">
        <v>3</v>
      </c>
      <c r="J102" s="106">
        <f t="shared" si="7"/>
        <v>24.424200000000006</v>
      </c>
      <c r="K102" s="297" t="s">
        <v>443</v>
      </c>
      <c r="L102" s="297" t="s">
        <v>543</v>
      </c>
      <c r="M102" s="293" t="s">
        <v>939</v>
      </c>
      <c r="N102" s="110">
        <v>2026</v>
      </c>
      <c r="O102" s="107">
        <v>2713.8</v>
      </c>
      <c r="P102" s="107">
        <v>0</v>
      </c>
      <c r="Q102" s="106">
        <v>0</v>
      </c>
      <c r="R102" s="293" t="s">
        <v>353</v>
      </c>
      <c r="S102" s="297" t="s">
        <v>342</v>
      </c>
      <c r="T102" s="237">
        <v>0</v>
      </c>
      <c r="U102" s="291" t="s">
        <v>340</v>
      </c>
      <c r="V102" s="237">
        <v>0</v>
      </c>
      <c r="W102" s="297" t="s">
        <v>101</v>
      </c>
      <c r="X102" s="297" t="s">
        <v>245</v>
      </c>
      <c r="Y102" s="297" t="s">
        <v>238</v>
      </c>
      <c r="Z102" s="233" t="s">
        <v>239</v>
      </c>
      <c r="AA102" s="297" t="s">
        <v>1563</v>
      </c>
      <c r="AB102" s="293"/>
      <c r="AC102" s="156"/>
      <c r="AD102" s="297" t="s">
        <v>630</v>
      </c>
      <c r="AE102" s="293" t="s">
        <v>147</v>
      </c>
      <c r="AF102" s="108"/>
    </row>
    <row r="103" spans="1:32" s="109" customFormat="1" ht="44.25" customHeight="1" x14ac:dyDescent="0.2">
      <c r="A103" s="110">
        <v>97</v>
      </c>
      <c r="B103" s="297" t="s">
        <v>1655</v>
      </c>
      <c r="C103" s="305"/>
      <c r="D103" s="159">
        <v>46003</v>
      </c>
      <c r="E103" s="158"/>
      <c r="F103" s="305" t="s">
        <v>1656</v>
      </c>
      <c r="G103" s="297" t="s">
        <v>1654</v>
      </c>
      <c r="H103" s="293" t="s">
        <v>1657</v>
      </c>
      <c r="I103" s="327"/>
      <c r="J103" s="106"/>
      <c r="K103" s="297" t="s">
        <v>75</v>
      </c>
      <c r="L103" s="297" t="s">
        <v>543</v>
      </c>
      <c r="M103" s="293" t="s">
        <v>939</v>
      </c>
      <c r="N103" s="110">
        <v>2026</v>
      </c>
      <c r="O103" s="107">
        <v>24387.441999999999</v>
      </c>
      <c r="P103" s="107">
        <v>0</v>
      </c>
      <c r="Q103" s="106">
        <v>0</v>
      </c>
      <c r="R103" s="293" t="s">
        <v>353</v>
      </c>
      <c r="S103" s="297" t="s">
        <v>342</v>
      </c>
      <c r="T103" s="237">
        <v>0</v>
      </c>
      <c r="U103" s="291" t="s">
        <v>340</v>
      </c>
      <c r="V103" s="237">
        <v>0</v>
      </c>
      <c r="W103" s="297" t="s">
        <v>101</v>
      </c>
      <c r="X103" s="297" t="s">
        <v>245</v>
      </c>
      <c r="Y103" s="297" t="s">
        <v>238</v>
      </c>
      <c r="Z103" s="233" t="s">
        <v>239</v>
      </c>
      <c r="AA103" s="297"/>
      <c r="AB103" s="293"/>
      <c r="AC103" s="156"/>
      <c r="AD103" s="297" t="s">
        <v>630</v>
      </c>
      <c r="AE103" s="293" t="s">
        <v>147</v>
      </c>
      <c r="AF103" s="108"/>
    </row>
    <row r="104" spans="1:32" s="109" customFormat="1" ht="44.25" customHeight="1" x14ac:dyDescent="0.2">
      <c r="A104" s="110">
        <v>98</v>
      </c>
      <c r="B104" s="297" t="s">
        <v>1658</v>
      </c>
      <c r="C104" s="305"/>
      <c r="D104" s="159">
        <v>46003</v>
      </c>
      <c r="E104" s="158"/>
      <c r="F104" s="305" t="s">
        <v>1656</v>
      </c>
      <c r="G104" s="297" t="s">
        <v>1654</v>
      </c>
      <c r="H104" s="293" t="s">
        <v>1657</v>
      </c>
      <c r="I104" s="327"/>
      <c r="J104" s="106"/>
      <c r="K104" s="297" t="s">
        <v>440</v>
      </c>
      <c r="L104" s="297" t="s">
        <v>543</v>
      </c>
      <c r="M104" s="293" t="s">
        <v>939</v>
      </c>
      <c r="N104" s="110">
        <v>2026</v>
      </c>
      <c r="O104" s="107">
        <v>18917.5</v>
      </c>
      <c r="P104" s="107">
        <v>0</v>
      </c>
      <c r="Q104" s="106">
        <v>0</v>
      </c>
      <c r="R104" s="293" t="s">
        <v>353</v>
      </c>
      <c r="S104" s="297" t="s">
        <v>342</v>
      </c>
      <c r="T104" s="237">
        <v>0</v>
      </c>
      <c r="U104" s="291" t="s">
        <v>340</v>
      </c>
      <c r="V104" s="237">
        <v>0</v>
      </c>
      <c r="W104" s="297" t="s">
        <v>101</v>
      </c>
      <c r="X104" s="297" t="s">
        <v>245</v>
      </c>
      <c r="Y104" s="297" t="s">
        <v>238</v>
      </c>
      <c r="Z104" s="233" t="s">
        <v>239</v>
      </c>
      <c r="AA104" s="297"/>
      <c r="AB104" s="293"/>
      <c r="AC104" s="156"/>
      <c r="AD104" s="297" t="s">
        <v>630</v>
      </c>
      <c r="AE104" s="293" t="s">
        <v>147</v>
      </c>
      <c r="AF104" s="108"/>
    </row>
    <row r="105" spans="1:32" s="109" customFormat="1" ht="44.25" customHeight="1" x14ac:dyDescent="0.2">
      <c r="A105" s="110">
        <v>99</v>
      </c>
      <c r="B105" s="297" t="s">
        <v>1659</v>
      </c>
      <c r="C105" s="305"/>
      <c r="D105" s="159">
        <v>46003</v>
      </c>
      <c r="E105" s="158"/>
      <c r="F105" s="305" t="s">
        <v>1656</v>
      </c>
      <c r="G105" s="297" t="s">
        <v>1654</v>
      </c>
      <c r="H105" s="293" t="s">
        <v>1657</v>
      </c>
      <c r="I105" s="327"/>
      <c r="J105" s="106"/>
      <c r="K105" s="300" t="s">
        <v>387</v>
      </c>
      <c r="L105" s="297" t="s">
        <v>543</v>
      </c>
      <c r="M105" s="293" t="s">
        <v>939</v>
      </c>
      <c r="N105" s="110">
        <v>2026</v>
      </c>
      <c r="O105" s="107">
        <v>24235</v>
      </c>
      <c r="P105" s="107">
        <v>0</v>
      </c>
      <c r="Q105" s="106">
        <v>0</v>
      </c>
      <c r="R105" s="293" t="s">
        <v>353</v>
      </c>
      <c r="S105" s="297" t="s">
        <v>342</v>
      </c>
      <c r="T105" s="237">
        <v>0</v>
      </c>
      <c r="U105" s="291" t="s">
        <v>340</v>
      </c>
      <c r="V105" s="237">
        <v>0</v>
      </c>
      <c r="W105" s="297" t="s">
        <v>101</v>
      </c>
      <c r="X105" s="297" t="s">
        <v>245</v>
      </c>
      <c r="Y105" s="297" t="s">
        <v>238</v>
      </c>
      <c r="Z105" s="233" t="s">
        <v>239</v>
      </c>
      <c r="AA105" s="297"/>
      <c r="AB105" s="293"/>
      <c r="AC105" s="156"/>
      <c r="AD105" s="297" t="s">
        <v>630</v>
      </c>
      <c r="AE105" s="293" t="s">
        <v>147</v>
      </c>
      <c r="AF105" s="108"/>
    </row>
    <row r="106" spans="1:32" s="109" customFormat="1" ht="44.25" customHeight="1" x14ac:dyDescent="0.2">
      <c r="A106" s="110">
        <v>100</v>
      </c>
      <c r="B106" s="297" t="s">
        <v>1660</v>
      </c>
      <c r="C106" s="305"/>
      <c r="D106" s="159">
        <v>46003</v>
      </c>
      <c r="E106" s="158"/>
      <c r="F106" s="305" t="s">
        <v>1656</v>
      </c>
      <c r="G106" s="297" t="s">
        <v>1654</v>
      </c>
      <c r="H106" s="293" t="s">
        <v>1657</v>
      </c>
      <c r="I106" s="327"/>
      <c r="J106" s="106"/>
      <c r="K106" s="297" t="s">
        <v>36</v>
      </c>
      <c r="L106" s="297" t="s">
        <v>543</v>
      </c>
      <c r="M106" s="293" t="s">
        <v>939</v>
      </c>
      <c r="N106" s="110">
        <v>2026</v>
      </c>
      <c r="O106" s="107">
        <v>23733.75</v>
      </c>
      <c r="P106" s="107">
        <v>0</v>
      </c>
      <c r="Q106" s="106">
        <v>0</v>
      </c>
      <c r="R106" s="293" t="s">
        <v>353</v>
      </c>
      <c r="S106" s="297" t="s">
        <v>342</v>
      </c>
      <c r="T106" s="237">
        <v>0</v>
      </c>
      <c r="U106" s="291" t="s">
        <v>340</v>
      </c>
      <c r="V106" s="237">
        <v>0</v>
      </c>
      <c r="W106" s="297" t="s">
        <v>101</v>
      </c>
      <c r="X106" s="297" t="s">
        <v>245</v>
      </c>
      <c r="Y106" s="297" t="s">
        <v>238</v>
      </c>
      <c r="Z106" s="233" t="s">
        <v>239</v>
      </c>
      <c r="AA106" s="297"/>
      <c r="AB106" s="293"/>
      <c r="AC106" s="156"/>
      <c r="AD106" s="297" t="s">
        <v>630</v>
      </c>
      <c r="AE106" s="293" t="s">
        <v>147</v>
      </c>
      <c r="AF106" s="108"/>
    </row>
    <row r="107" spans="1:32" s="109" customFormat="1" ht="44.25" customHeight="1" x14ac:dyDescent="0.2">
      <c r="A107" s="110">
        <v>101</v>
      </c>
      <c r="B107" s="297" t="s">
        <v>1661</v>
      </c>
      <c r="C107" s="305"/>
      <c r="D107" s="159">
        <v>46003</v>
      </c>
      <c r="E107" s="158"/>
      <c r="F107" s="305" t="s">
        <v>1656</v>
      </c>
      <c r="G107" s="297" t="s">
        <v>1654</v>
      </c>
      <c r="H107" s="293" t="s">
        <v>1657</v>
      </c>
      <c r="I107" s="327"/>
      <c r="J107" s="106"/>
      <c r="K107" s="300" t="s">
        <v>444</v>
      </c>
      <c r="L107" s="297" t="s">
        <v>543</v>
      </c>
      <c r="M107" s="293" t="s">
        <v>939</v>
      </c>
      <c r="N107" s="110">
        <v>2026</v>
      </c>
      <c r="O107" s="107">
        <v>21608.75</v>
      </c>
      <c r="P107" s="107">
        <v>0</v>
      </c>
      <c r="Q107" s="106">
        <v>0</v>
      </c>
      <c r="R107" s="293" t="s">
        <v>353</v>
      </c>
      <c r="S107" s="297" t="s">
        <v>342</v>
      </c>
      <c r="T107" s="237">
        <v>0</v>
      </c>
      <c r="U107" s="291" t="s">
        <v>340</v>
      </c>
      <c r="V107" s="237">
        <v>0</v>
      </c>
      <c r="W107" s="297" t="s">
        <v>101</v>
      </c>
      <c r="X107" s="297" t="s">
        <v>245</v>
      </c>
      <c r="Y107" s="297" t="s">
        <v>238</v>
      </c>
      <c r="Z107" s="233" t="s">
        <v>239</v>
      </c>
      <c r="AA107" s="297"/>
      <c r="AB107" s="293"/>
      <c r="AC107" s="156"/>
      <c r="AD107" s="297" t="s">
        <v>630</v>
      </c>
      <c r="AE107" s="293" t="s">
        <v>147</v>
      </c>
      <c r="AF107" s="108"/>
    </row>
    <row r="108" spans="1:32" s="109" customFormat="1" ht="54.75" customHeight="1" x14ac:dyDescent="0.2">
      <c r="A108" s="110">
        <v>102</v>
      </c>
      <c r="B108" s="297" t="s">
        <v>1662</v>
      </c>
      <c r="C108" s="305"/>
      <c r="D108" s="159">
        <v>46003</v>
      </c>
      <c r="E108" s="158"/>
      <c r="F108" s="305" t="s">
        <v>1656</v>
      </c>
      <c r="G108" s="297" t="s">
        <v>1654</v>
      </c>
      <c r="H108" s="293" t="s">
        <v>1657</v>
      </c>
      <c r="I108" s="327"/>
      <c r="J108" s="106"/>
      <c r="K108" s="297" t="s">
        <v>1447</v>
      </c>
      <c r="L108" s="297" t="s">
        <v>543</v>
      </c>
      <c r="M108" s="293" t="s">
        <v>939</v>
      </c>
      <c r="N108" s="110">
        <v>2026</v>
      </c>
      <c r="O108" s="107">
        <v>18137.5</v>
      </c>
      <c r="P108" s="107">
        <v>0</v>
      </c>
      <c r="Q108" s="106">
        <v>0</v>
      </c>
      <c r="R108" s="293" t="s">
        <v>353</v>
      </c>
      <c r="S108" s="297" t="s">
        <v>342</v>
      </c>
      <c r="T108" s="237">
        <v>0</v>
      </c>
      <c r="U108" s="291" t="s">
        <v>340</v>
      </c>
      <c r="V108" s="237">
        <v>0</v>
      </c>
      <c r="W108" s="297" t="s">
        <v>101</v>
      </c>
      <c r="X108" s="297" t="s">
        <v>245</v>
      </c>
      <c r="Y108" s="297" t="s">
        <v>238</v>
      </c>
      <c r="Z108" s="233" t="s">
        <v>239</v>
      </c>
      <c r="AA108" s="297"/>
      <c r="AB108" s="293"/>
      <c r="AC108" s="156"/>
      <c r="AD108" s="297" t="s">
        <v>630</v>
      </c>
      <c r="AE108" s="293" t="s">
        <v>147</v>
      </c>
      <c r="AF108" s="108"/>
    </row>
    <row r="109" spans="1:32" s="109" customFormat="1" ht="184.5" customHeight="1" x14ac:dyDescent="0.2">
      <c r="A109" s="110">
        <v>103</v>
      </c>
      <c r="B109" s="293" t="s">
        <v>1114</v>
      </c>
      <c r="C109" s="157"/>
      <c r="D109" s="159">
        <v>46062</v>
      </c>
      <c r="E109" s="159" t="s">
        <v>1375</v>
      </c>
      <c r="F109" s="157" t="s">
        <v>1664</v>
      </c>
      <c r="G109" s="293" t="s">
        <v>1115</v>
      </c>
      <c r="H109" s="293" t="s">
        <v>1116</v>
      </c>
      <c r="I109" s="110"/>
      <c r="J109" s="106">
        <f>O109*0.9%</f>
        <v>534.12480000000005</v>
      </c>
      <c r="K109" s="293" t="s">
        <v>57</v>
      </c>
      <c r="L109" s="297" t="s">
        <v>545</v>
      </c>
      <c r="M109" s="293" t="s">
        <v>1155</v>
      </c>
      <c r="N109" s="110" t="s">
        <v>127</v>
      </c>
      <c r="O109" s="107">
        <v>59347.199999999997</v>
      </c>
      <c r="P109" s="107">
        <v>0</v>
      </c>
      <c r="Q109" s="106">
        <f t="shared" ref="Q109:Q115" si="8">O109-P109</f>
        <v>59347.199999999997</v>
      </c>
      <c r="R109" s="110"/>
      <c r="S109" s="297" t="s">
        <v>342</v>
      </c>
      <c r="T109" s="107">
        <v>0</v>
      </c>
      <c r="U109" s="297" t="s">
        <v>340</v>
      </c>
      <c r="V109" s="107">
        <v>0</v>
      </c>
      <c r="W109" s="110" t="s">
        <v>120</v>
      </c>
      <c r="X109" s="293" t="s">
        <v>237</v>
      </c>
      <c r="Y109" s="293" t="s">
        <v>238</v>
      </c>
      <c r="Z109" s="293" t="s">
        <v>239</v>
      </c>
      <c r="AA109" s="297" t="s">
        <v>276</v>
      </c>
      <c r="AB109" s="110"/>
      <c r="AC109" s="110"/>
      <c r="AD109" s="379" t="s">
        <v>630</v>
      </c>
      <c r="AE109" s="380"/>
      <c r="AF109" s="108"/>
    </row>
    <row r="110" spans="1:32" s="109" customFormat="1" ht="81.75" customHeight="1" x14ac:dyDescent="0.2">
      <c r="A110" s="110">
        <v>104</v>
      </c>
      <c r="B110" s="293" t="s">
        <v>1376</v>
      </c>
      <c r="C110" s="157"/>
      <c r="D110" s="159">
        <v>45792</v>
      </c>
      <c r="E110" s="159" t="s">
        <v>1365</v>
      </c>
      <c r="F110" s="157" t="s">
        <v>891</v>
      </c>
      <c r="G110" s="297" t="s">
        <v>240</v>
      </c>
      <c r="H110" s="293" t="s">
        <v>628</v>
      </c>
      <c r="I110" s="293"/>
      <c r="J110" s="106">
        <f>O110*0.9%</f>
        <v>0</v>
      </c>
      <c r="K110" s="297" t="s">
        <v>38</v>
      </c>
      <c r="L110" s="293" t="s">
        <v>545</v>
      </c>
      <c r="M110" s="293" t="s">
        <v>892</v>
      </c>
      <c r="N110" s="293">
        <v>2029</v>
      </c>
      <c r="O110" s="107">
        <v>0</v>
      </c>
      <c r="P110" s="107">
        <v>0</v>
      </c>
      <c r="Q110" s="106">
        <f t="shared" si="8"/>
        <v>0</v>
      </c>
      <c r="R110" s="293" t="s">
        <v>45</v>
      </c>
      <c r="S110" s="297" t="s">
        <v>340</v>
      </c>
      <c r="T110" s="107">
        <v>0</v>
      </c>
      <c r="U110" s="297" t="s">
        <v>340</v>
      </c>
      <c r="V110" s="107">
        <v>0</v>
      </c>
      <c r="W110" s="110" t="s">
        <v>120</v>
      </c>
      <c r="X110" s="293" t="s">
        <v>340</v>
      </c>
      <c r="Y110" s="293" t="s">
        <v>340</v>
      </c>
      <c r="Z110" s="293" t="s">
        <v>340</v>
      </c>
      <c r="AA110" s="297" t="s">
        <v>276</v>
      </c>
      <c r="AB110" s="293"/>
      <c r="AC110" s="293"/>
      <c r="AD110" s="355" t="s">
        <v>629</v>
      </c>
      <c r="AE110" s="355"/>
      <c r="AF110" s="108"/>
    </row>
    <row r="111" spans="1:32" s="109" customFormat="1" ht="89.25" customHeight="1" x14ac:dyDescent="0.2">
      <c r="A111" s="110">
        <v>105</v>
      </c>
      <c r="B111" s="293" t="s">
        <v>969</v>
      </c>
      <c r="C111" s="157"/>
      <c r="D111" s="158">
        <v>45376</v>
      </c>
      <c r="E111" s="158" t="s">
        <v>1429</v>
      </c>
      <c r="F111" s="158"/>
      <c r="G111" s="293" t="s">
        <v>971</v>
      </c>
      <c r="H111" s="293"/>
      <c r="I111" s="293"/>
      <c r="J111" s="106">
        <f>O111*0.9%</f>
        <v>0</v>
      </c>
      <c r="K111" s="300" t="s">
        <v>387</v>
      </c>
      <c r="L111" s="293" t="s">
        <v>972</v>
      </c>
      <c r="M111" s="293" t="s">
        <v>973</v>
      </c>
      <c r="N111" s="293">
        <v>2030</v>
      </c>
      <c r="O111" s="107">
        <v>0</v>
      </c>
      <c r="P111" s="107">
        <v>0</v>
      </c>
      <c r="Q111" s="106">
        <f t="shared" si="8"/>
        <v>0</v>
      </c>
      <c r="R111" s="293" t="s">
        <v>982</v>
      </c>
      <c r="S111" s="297" t="s">
        <v>340</v>
      </c>
      <c r="T111" s="237">
        <v>0</v>
      </c>
      <c r="U111" s="291" t="s">
        <v>340</v>
      </c>
      <c r="V111" s="237">
        <v>0</v>
      </c>
      <c r="W111" s="110" t="s">
        <v>120</v>
      </c>
      <c r="X111" s="293" t="s">
        <v>340</v>
      </c>
      <c r="Y111" s="293" t="s">
        <v>340</v>
      </c>
      <c r="Z111" s="293" t="s">
        <v>340</v>
      </c>
      <c r="AA111" s="297" t="s">
        <v>974</v>
      </c>
      <c r="AB111" s="293"/>
      <c r="AC111" s="297"/>
      <c r="AD111" s="358" t="s">
        <v>983</v>
      </c>
      <c r="AE111" s="359"/>
      <c r="AF111" s="108"/>
    </row>
    <row r="112" spans="1:32" s="109" customFormat="1" ht="51" x14ac:dyDescent="0.2">
      <c r="A112" s="110">
        <v>106</v>
      </c>
      <c r="B112" s="293" t="s">
        <v>986</v>
      </c>
      <c r="C112" s="157"/>
      <c r="D112" s="158">
        <v>45376</v>
      </c>
      <c r="E112" s="158" t="s">
        <v>941</v>
      </c>
      <c r="F112" s="157" t="s">
        <v>970</v>
      </c>
      <c r="G112" s="293" t="s">
        <v>988</v>
      </c>
      <c r="H112" s="293" t="s">
        <v>987</v>
      </c>
      <c r="I112" s="293"/>
      <c r="J112" s="106">
        <f>O112*0.9%</f>
        <v>0</v>
      </c>
      <c r="K112" s="297" t="s">
        <v>440</v>
      </c>
      <c r="L112" s="293" t="s">
        <v>972</v>
      </c>
      <c r="M112" s="293" t="s">
        <v>973</v>
      </c>
      <c r="N112" s="293">
        <v>2030</v>
      </c>
      <c r="O112" s="107">
        <v>0</v>
      </c>
      <c r="P112" s="107">
        <v>0</v>
      </c>
      <c r="Q112" s="106">
        <f t="shared" si="8"/>
        <v>0</v>
      </c>
      <c r="R112" s="293" t="s">
        <v>982</v>
      </c>
      <c r="S112" s="297" t="s">
        <v>340</v>
      </c>
      <c r="T112" s="237">
        <v>0</v>
      </c>
      <c r="U112" s="291" t="s">
        <v>340</v>
      </c>
      <c r="V112" s="237">
        <v>0</v>
      </c>
      <c r="W112" s="110" t="s">
        <v>120</v>
      </c>
      <c r="X112" s="293" t="s">
        <v>340</v>
      </c>
      <c r="Y112" s="293" t="s">
        <v>340</v>
      </c>
      <c r="Z112" s="293" t="s">
        <v>340</v>
      </c>
      <c r="AA112" s="297" t="s">
        <v>974</v>
      </c>
      <c r="AB112" s="293"/>
      <c r="AC112" s="297"/>
      <c r="AD112" s="358" t="s">
        <v>983</v>
      </c>
      <c r="AE112" s="359"/>
      <c r="AF112" s="108"/>
    </row>
    <row r="113" spans="1:32" s="237" customFormat="1" ht="120" customHeight="1" x14ac:dyDescent="0.25">
      <c r="A113" s="110">
        <v>107</v>
      </c>
      <c r="B113" s="237" t="s">
        <v>952</v>
      </c>
      <c r="C113" s="328"/>
      <c r="D113" s="158">
        <v>46064</v>
      </c>
      <c r="E113" s="328" t="s">
        <v>1287</v>
      </c>
      <c r="F113" s="328" t="s">
        <v>862</v>
      </c>
      <c r="G113" s="237" t="s">
        <v>948</v>
      </c>
      <c r="H113" s="237" t="s">
        <v>737</v>
      </c>
      <c r="J113" s="237">
        <f>O113*0.9%</f>
        <v>5713.4250000000011</v>
      </c>
      <c r="K113" s="237" t="s">
        <v>57</v>
      </c>
      <c r="L113" s="237" t="s">
        <v>543</v>
      </c>
      <c r="M113" s="237" t="s">
        <v>579</v>
      </c>
      <c r="N113" s="237" t="s">
        <v>225</v>
      </c>
      <c r="O113" s="107">
        <v>634825</v>
      </c>
      <c r="P113" s="107">
        <v>0</v>
      </c>
      <c r="Q113" s="107">
        <f t="shared" si="8"/>
        <v>634825</v>
      </c>
      <c r="R113" s="237" t="s">
        <v>353</v>
      </c>
      <c r="S113" s="237" t="s">
        <v>342</v>
      </c>
      <c r="T113" s="237">
        <v>0</v>
      </c>
      <c r="U113" s="237" t="s">
        <v>340</v>
      </c>
      <c r="V113" s="237">
        <v>0</v>
      </c>
      <c r="W113" s="237" t="s">
        <v>101</v>
      </c>
      <c r="X113" s="237" t="s">
        <v>245</v>
      </c>
      <c r="Y113" s="237" t="s">
        <v>238</v>
      </c>
      <c r="Z113" s="237" t="s">
        <v>244</v>
      </c>
      <c r="AA113" s="237" t="s">
        <v>320</v>
      </c>
      <c r="AB113" s="237" t="s">
        <v>224</v>
      </c>
      <c r="AD113" s="237" t="s">
        <v>630</v>
      </c>
      <c r="AE113" s="237" t="s">
        <v>147</v>
      </c>
    </row>
    <row r="114" spans="1:32" s="128" customFormat="1" ht="91.5" customHeight="1" x14ac:dyDescent="0.25">
      <c r="A114" s="110">
        <v>108</v>
      </c>
      <c r="B114" s="128" t="s">
        <v>1160</v>
      </c>
      <c r="C114" s="158" t="s">
        <v>1157</v>
      </c>
      <c r="D114" s="158">
        <v>45483</v>
      </c>
      <c r="E114" s="158"/>
      <c r="F114" s="158" t="s">
        <v>1158</v>
      </c>
      <c r="G114" s="128" t="s">
        <v>1159</v>
      </c>
      <c r="J114" s="233">
        <f t="shared" ref="J114:J115" si="9">O114*0.9%</f>
        <v>0</v>
      </c>
      <c r="K114" s="128" t="s">
        <v>57</v>
      </c>
      <c r="L114" s="128" t="s">
        <v>542</v>
      </c>
      <c r="M114" s="128" t="s">
        <v>973</v>
      </c>
      <c r="N114" s="297">
        <v>2026</v>
      </c>
      <c r="O114" s="297">
        <v>0</v>
      </c>
      <c r="P114" s="297">
        <v>0</v>
      </c>
      <c r="Q114" s="297">
        <f t="shared" si="8"/>
        <v>0</v>
      </c>
      <c r="R114" s="128" t="s">
        <v>353</v>
      </c>
      <c r="S114" s="128" t="s">
        <v>342</v>
      </c>
      <c r="T114" s="237">
        <v>0</v>
      </c>
      <c r="U114" s="237" t="s">
        <v>340</v>
      </c>
      <c r="V114" s="237">
        <v>0</v>
      </c>
      <c r="W114" s="128" t="s">
        <v>101</v>
      </c>
      <c r="X114" s="128" t="s">
        <v>237</v>
      </c>
      <c r="Y114" s="128" t="s">
        <v>238</v>
      </c>
      <c r="Z114" s="128" t="s">
        <v>239</v>
      </c>
      <c r="AA114" s="128" t="s">
        <v>276</v>
      </c>
      <c r="AD114" s="128" t="s">
        <v>1156</v>
      </c>
      <c r="AE114" s="128" t="s">
        <v>147</v>
      </c>
    </row>
    <row r="115" spans="1:32" s="128" customFormat="1" ht="178.5" x14ac:dyDescent="0.25">
      <c r="A115" s="110">
        <v>109</v>
      </c>
      <c r="B115" s="128" t="s">
        <v>1181</v>
      </c>
      <c r="C115" s="158" t="s">
        <v>896</v>
      </c>
      <c r="D115" s="158">
        <v>45536</v>
      </c>
      <c r="E115" s="158" t="s">
        <v>1180</v>
      </c>
      <c r="F115" s="158" t="s">
        <v>1177</v>
      </c>
      <c r="G115" s="128" t="s">
        <v>1182</v>
      </c>
      <c r="H115" s="128" t="s">
        <v>1179</v>
      </c>
      <c r="J115" s="233">
        <f t="shared" si="9"/>
        <v>0</v>
      </c>
      <c r="K115" s="128" t="s">
        <v>34</v>
      </c>
      <c r="L115" s="128" t="s">
        <v>542</v>
      </c>
      <c r="M115" s="128" t="s">
        <v>973</v>
      </c>
      <c r="N115" s="297">
        <v>2026</v>
      </c>
      <c r="O115" s="297">
        <v>0</v>
      </c>
      <c r="P115" s="297">
        <v>0</v>
      </c>
      <c r="Q115" s="297">
        <f t="shared" si="8"/>
        <v>0</v>
      </c>
      <c r="R115" s="128" t="s">
        <v>353</v>
      </c>
      <c r="S115" s="128" t="s">
        <v>342</v>
      </c>
      <c r="T115" s="237">
        <v>0</v>
      </c>
      <c r="U115" s="237" t="s">
        <v>340</v>
      </c>
      <c r="V115" s="237">
        <v>0</v>
      </c>
      <c r="W115" s="128" t="s">
        <v>101</v>
      </c>
      <c r="X115" s="128" t="s">
        <v>237</v>
      </c>
      <c r="Y115" s="128" t="s">
        <v>238</v>
      </c>
      <c r="Z115" s="128" t="s">
        <v>239</v>
      </c>
      <c r="AA115" s="128" t="s">
        <v>1178</v>
      </c>
      <c r="AD115" s="128" t="s">
        <v>1156</v>
      </c>
    </row>
    <row r="116" spans="1:32" s="128" customFormat="1" ht="91.5" customHeight="1" x14ac:dyDescent="0.25">
      <c r="A116" s="110">
        <v>110</v>
      </c>
      <c r="B116" s="128" t="s">
        <v>1294</v>
      </c>
      <c r="C116" s="158"/>
      <c r="D116" s="158" t="s">
        <v>1293</v>
      </c>
      <c r="E116" s="158"/>
      <c r="F116" s="158"/>
      <c r="I116" s="233">
        <v>4</v>
      </c>
      <c r="J116" s="233">
        <f>O116*0.9%</f>
        <v>0</v>
      </c>
      <c r="K116" s="128" t="s">
        <v>57</v>
      </c>
      <c r="L116" s="128" t="s">
        <v>251</v>
      </c>
      <c r="M116" s="128" t="s">
        <v>939</v>
      </c>
      <c r="N116" s="297">
        <v>2026</v>
      </c>
      <c r="O116" s="233">
        <v>0</v>
      </c>
      <c r="P116" s="233">
        <v>0</v>
      </c>
      <c r="Q116" s="247">
        <f t="shared" ref="Q116" si="10">O116-P116</f>
        <v>0</v>
      </c>
      <c r="R116" s="128" t="s">
        <v>353</v>
      </c>
      <c r="S116" s="128" t="s">
        <v>342</v>
      </c>
      <c r="T116" s="237">
        <v>0</v>
      </c>
      <c r="U116" s="237" t="s">
        <v>340</v>
      </c>
      <c r="V116" s="237">
        <v>0</v>
      </c>
      <c r="W116" s="128" t="s">
        <v>120</v>
      </c>
      <c r="X116" s="128" t="s">
        <v>237</v>
      </c>
      <c r="Y116" s="128" t="s">
        <v>238</v>
      </c>
      <c r="Z116" s="128" t="s">
        <v>239</v>
      </c>
      <c r="AA116" s="128" t="s">
        <v>1296</v>
      </c>
      <c r="AD116" s="128" t="s">
        <v>1295</v>
      </c>
      <c r="AE116" s="128" t="s">
        <v>1295</v>
      </c>
    </row>
    <row r="117" spans="1:32" s="109" customFormat="1" ht="92.25" customHeight="1" x14ac:dyDescent="0.2">
      <c r="A117" s="110">
        <v>111</v>
      </c>
      <c r="B117" s="293" t="s">
        <v>1533</v>
      </c>
      <c r="C117" s="158"/>
      <c r="D117" s="159">
        <v>45911</v>
      </c>
      <c r="E117" s="305" t="s">
        <v>1530</v>
      </c>
      <c r="F117" s="305"/>
      <c r="G117" s="297" t="s">
        <v>240</v>
      </c>
      <c r="H117" s="297" t="s">
        <v>1075</v>
      </c>
      <c r="I117" s="297">
        <v>2</v>
      </c>
      <c r="J117" s="106">
        <f t="shared" ref="J117" si="11">O117*0.9%</f>
        <v>0</v>
      </c>
      <c r="K117" s="128" t="s">
        <v>34</v>
      </c>
      <c r="L117" s="297" t="s">
        <v>545</v>
      </c>
      <c r="M117" s="297" t="s">
        <v>939</v>
      </c>
      <c r="N117" s="297">
        <v>2027</v>
      </c>
      <c r="O117" s="233">
        <v>0</v>
      </c>
      <c r="P117" s="233">
        <v>0</v>
      </c>
      <c r="Q117" s="233">
        <v>0</v>
      </c>
      <c r="R117" s="297" t="s">
        <v>353</v>
      </c>
      <c r="S117" s="297" t="s">
        <v>342</v>
      </c>
      <c r="T117" s="237">
        <v>0</v>
      </c>
      <c r="U117" s="291" t="s">
        <v>340</v>
      </c>
      <c r="V117" s="237">
        <v>0</v>
      </c>
      <c r="W117" s="110" t="s">
        <v>120</v>
      </c>
      <c r="X117" s="293" t="s">
        <v>340</v>
      </c>
      <c r="Y117" s="293" t="s">
        <v>340</v>
      </c>
      <c r="Z117" s="293" t="s">
        <v>340</v>
      </c>
      <c r="AA117" s="297" t="s">
        <v>276</v>
      </c>
      <c r="AB117" s="297"/>
      <c r="AC117" s="297"/>
      <c r="AD117" s="297"/>
      <c r="AE117" s="297"/>
      <c r="AF117" s="108"/>
    </row>
    <row r="118" spans="1:32" ht="15" x14ac:dyDescent="0.25">
      <c r="A118" s="110"/>
      <c r="B118" s="11"/>
      <c r="C118" s="67"/>
      <c r="D118" s="67"/>
      <c r="E118" s="67"/>
      <c r="F118" s="317"/>
      <c r="G118" s="12"/>
      <c r="H118" s="78"/>
      <c r="I118" s="147">
        <f>SUM(I6:I117)</f>
        <v>120</v>
      </c>
      <c r="J118" s="147">
        <f>SUM(J6:J117)</f>
        <v>94006.743507000007</v>
      </c>
      <c r="K118" s="147"/>
      <c r="L118" s="147"/>
      <c r="M118" s="147"/>
      <c r="N118" s="147"/>
      <c r="O118" s="147">
        <f>SUM(O6:O35,O37:O117)</f>
        <v>11427932.795</v>
      </c>
      <c r="P118" s="147">
        <f>SUM(P6:P35,P37:P99)</f>
        <v>353900</v>
      </c>
      <c r="Q118" s="147">
        <f>SUM(Q6:Q35,Q37:Q99)</f>
        <v>10180305.253000002</v>
      </c>
      <c r="R118" s="11"/>
      <c r="S118" s="11"/>
      <c r="T118" s="26"/>
      <c r="U118" s="11"/>
      <c r="V118" s="26"/>
      <c r="W118" s="1"/>
      <c r="X118" s="11"/>
      <c r="Y118" s="11"/>
      <c r="Z118" s="11"/>
      <c r="AA118" s="11"/>
      <c r="AB118" s="12"/>
      <c r="AC118" s="12"/>
      <c r="AD118" s="21"/>
      <c r="AE118" s="11"/>
    </row>
  </sheetData>
  <autoFilter ref="A5:AE118"/>
  <mergeCells count="88">
    <mergeCell ref="D41:D42"/>
    <mergeCell ref="F41:F42"/>
    <mergeCell ref="AD55:AE55"/>
    <mergeCell ref="E41:E42"/>
    <mergeCell ref="AD74:AE74"/>
    <mergeCell ref="AD75:AE75"/>
    <mergeCell ref="AD111:AE111"/>
    <mergeCell ref="AD112:AE112"/>
    <mergeCell ref="AD72:AE72"/>
    <mergeCell ref="AD92:AE92"/>
    <mergeCell ref="AD109:AE109"/>
    <mergeCell ref="AD73:AE73"/>
    <mergeCell ref="AD57:AE57"/>
    <mergeCell ref="AD56:AE56"/>
    <mergeCell ref="AD58:AE58"/>
    <mergeCell ref="AD54:AE54"/>
    <mergeCell ref="AD110:AE110"/>
    <mergeCell ref="AD98:AE98"/>
    <mergeCell ref="AD82:AE82"/>
    <mergeCell ref="AD83:AE83"/>
    <mergeCell ref="AD65:AE65"/>
    <mergeCell ref="A36:E36"/>
    <mergeCell ref="AD97:AE97"/>
    <mergeCell ref="AD19:AE19"/>
    <mergeCell ref="AD20:AE20"/>
    <mergeCell ref="AD22:AE22"/>
    <mergeCell ref="AD21:AE21"/>
    <mergeCell ref="AD24:AE24"/>
    <mergeCell ref="AD23:AE23"/>
    <mergeCell ref="AD26:AE26"/>
    <mergeCell ref="AD29:AE29"/>
    <mergeCell ref="AD30:AE30"/>
    <mergeCell ref="AD89:AE89"/>
    <mergeCell ref="AD79:AE79"/>
    <mergeCell ref="AD80:AE80"/>
    <mergeCell ref="AD81:AE81"/>
    <mergeCell ref="AD96:AE96"/>
    <mergeCell ref="AD90:AE90"/>
    <mergeCell ref="AD91:AE91"/>
    <mergeCell ref="AD87:AE87"/>
    <mergeCell ref="A1:AE1"/>
    <mergeCell ref="S2:V2"/>
    <mergeCell ref="S3:T3"/>
    <mergeCell ref="U3:V3"/>
    <mergeCell ref="W3:X3"/>
    <mergeCell ref="Y3:Y4"/>
    <mergeCell ref="K2:K4"/>
    <mergeCell ref="L2:L4"/>
    <mergeCell ref="M2:M4"/>
    <mergeCell ref="N2:N4"/>
    <mergeCell ref="O2:R3"/>
    <mergeCell ref="A2:A4"/>
    <mergeCell ref="B2:B4"/>
    <mergeCell ref="AE2:AE4"/>
    <mergeCell ref="Z3:Z4"/>
    <mergeCell ref="W2:Z2"/>
    <mergeCell ref="AB2:AB4"/>
    <mergeCell ref="AC2:AC4"/>
    <mergeCell ref="AD2:AD4"/>
    <mergeCell ref="C2:F3"/>
    <mergeCell ref="G2:H3"/>
    <mergeCell ref="I2:I4"/>
    <mergeCell ref="AA2:AA4"/>
    <mergeCell ref="J2:J4"/>
    <mergeCell ref="AD88:AE88"/>
    <mergeCell ref="AD9:AE9"/>
    <mergeCell ref="AD10:AE10"/>
    <mergeCell ref="AD6:AE6"/>
    <mergeCell ref="AD11:AE11"/>
    <mergeCell ref="AD7:AE7"/>
    <mergeCell ref="AD8:AE8"/>
    <mergeCell ref="AD84:AE84"/>
    <mergeCell ref="AD85:AE85"/>
    <mergeCell ref="AD86:AE86"/>
    <mergeCell ref="AD12:AE12"/>
    <mergeCell ref="AD18:AE18"/>
    <mergeCell ref="AD14:AE14"/>
    <mergeCell ref="AD27:AE27"/>
    <mergeCell ref="AD31:AE31"/>
    <mergeCell ref="AD32:AE32"/>
    <mergeCell ref="AD34:AE34"/>
    <mergeCell ref="AD33:AE33"/>
    <mergeCell ref="AD69:AE69"/>
    <mergeCell ref="AD59:AE59"/>
    <mergeCell ref="AD17:AE17"/>
    <mergeCell ref="AD35:AE35"/>
    <mergeCell ref="AD15:AE15"/>
    <mergeCell ref="AD25:AE25"/>
  </mergeCells>
  <dataValidations disablePrompts="1" count="1">
    <dataValidation showInputMessage="1" showErrorMessage="1" errorTitle="Input error" error="Value is not in list." promptTitle="Language" prompt="Русский" sqref="G41:G42 G40:H40 G33:H33">
      <formula1>" "</formula1>
    </dataValidation>
  </dataValidations>
  <pageMargins left="0" right="0" top="0" bottom="0" header="0" footer="0"/>
  <pageSetup paperSize="9" scale="34" fitToHeight="0" orientation="landscape" r:id="rId1"/>
  <rowBreaks count="1" manualBreakCount="1">
    <brk id="73"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FF00"/>
    <pageSetUpPr fitToPage="1"/>
  </sheetPr>
  <dimension ref="A1:AF61"/>
  <sheetViews>
    <sheetView view="pageBreakPreview" zoomScale="70" zoomScaleNormal="100" zoomScaleSheetLayoutView="70" workbookViewId="0">
      <pane ySplit="5" topLeftCell="A59" activePane="bottomLeft" state="frozen"/>
      <selection pane="bottomLeft" activeCell="A60" sqref="A60:XFD60"/>
    </sheetView>
  </sheetViews>
  <sheetFormatPr defaultColWidth="9.140625" defaultRowHeight="15" x14ac:dyDescent="0.25"/>
  <cols>
    <col min="1" max="1" width="4.140625" style="30" customWidth="1"/>
    <col min="2" max="2" width="20.85546875" style="44" customWidth="1"/>
    <col min="3" max="6" width="19.5703125" style="44" hidden="1" customWidth="1"/>
    <col min="7" max="7" width="19" style="30" customWidth="1"/>
    <col min="8" max="8" width="19.140625" style="30" customWidth="1"/>
    <col min="9" max="9" width="9.5703125" style="30" customWidth="1"/>
    <col min="10" max="10" width="12.5703125" style="30" customWidth="1"/>
    <col min="11" max="11" width="16.42578125" style="30" customWidth="1"/>
    <col min="12" max="12" width="17.5703125" style="30" customWidth="1"/>
    <col min="13" max="13" width="18.85546875" style="30" customWidth="1"/>
    <col min="14" max="14" width="13.42578125" style="30" customWidth="1"/>
    <col min="15" max="15" width="17.85546875" style="30" customWidth="1"/>
    <col min="16" max="16" width="15.5703125" style="30" customWidth="1"/>
    <col min="17" max="17" width="14.140625" style="30" customWidth="1"/>
    <col min="18" max="18" width="13" style="30" customWidth="1"/>
    <col min="19" max="19" width="14.42578125" style="30" customWidth="1"/>
    <col min="20" max="20" width="11.7109375" style="30" customWidth="1"/>
    <col min="21" max="22" width="14" style="30" customWidth="1"/>
    <col min="23" max="23" width="11.85546875" style="30" customWidth="1"/>
    <col min="24" max="25" width="14.5703125" style="30" customWidth="1"/>
    <col min="26" max="26" width="16.85546875" style="30" customWidth="1"/>
    <col min="27" max="27" width="21.85546875" style="30" customWidth="1"/>
    <col min="28" max="28" width="13.7109375" style="30" customWidth="1"/>
    <col min="29" max="29" width="19.7109375" style="44" customWidth="1"/>
    <col min="30" max="30" width="18.140625" style="30" customWidth="1"/>
    <col min="31" max="31" width="17.7109375" style="30" customWidth="1"/>
    <col min="32" max="16384" width="9.140625" style="30"/>
  </cols>
  <sheetData>
    <row r="1" spans="1:32" s="303" customFormat="1" ht="18.75" x14ac:dyDescent="0.2">
      <c r="A1" s="392" t="s">
        <v>108</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row>
    <row r="2" spans="1:32" s="127" customFormat="1" ht="15" customHeight="1" x14ac:dyDescent="0.25">
      <c r="A2" s="372" t="s">
        <v>0</v>
      </c>
      <c r="B2" s="372" t="s">
        <v>1</v>
      </c>
      <c r="C2" s="418" t="s">
        <v>853</v>
      </c>
      <c r="D2" s="419"/>
      <c r="E2" s="419"/>
      <c r="F2" s="420"/>
      <c r="G2" s="372" t="s">
        <v>2</v>
      </c>
      <c r="H2" s="372"/>
      <c r="I2" s="372" t="s">
        <v>3</v>
      </c>
      <c r="J2" s="372" t="s">
        <v>4</v>
      </c>
      <c r="K2" s="372" t="s">
        <v>5</v>
      </c>
      <c r="L2" s="372" t="s">
        <v>6</v>
      </c>
      <c r="M2" s="372" t="s">
        <v>30</v>
      </c>
      <c r="N2" s="394" t="s">
        <v>25</v>
      </c>
      <c r="O2" s="372" t="s">
        <v>7</v>
      </c>
      <c r="P2" s="372"/>
      <c r="Q2" s="372"/>
      <c r="R2" s="372"/>
      <c r="S2" s="372" t="s">
        <v>11</v>
      </c>
      <c r="T2" s="372"/>
      <c r="U2" s="372"/>
      <c r="V2" s="372"/>
      <c r="W2" s="372" t="s">
        <v>12</v>
      </c>
      <c r="X2" s="372"/>
      <c r="Y2" s="372"/>
      <c r="Z2" s="372"/>
      <c r="AA2" s="372" t="s">
        <v>28</v>
      </c>
      <c r="AB2" s="372" t="s">
        <v>13</v>
      </c>
      <c r="AC2" s="372" t="s">
        <v>14</v>
      </c>
      <c r="AD2" s="372" t="s">
        <v>32</v>
      </c>
      <c r="AE2" s="372" t="s">
        <v>29</v>
      </c>
    </row>
    <row r="3" spans="1:32" s="127" customFormat="1" ht="15" customHeight="1" x14ac:dyDescent="0.25">
      <c r="A3" s="372"/>
      <c r="B3" s="372"/>
      <c r="C3" s="421"/>
      <c r="D3" s="422"/>
      <c r="E3" s="422"/>
      <c r="F3" s="423"/>
      <c r="G3" s="372"/>
      <c r="H3" s="372"/>
      <c r="I3" s="372"/>
      <c r="J3" s="372"/>
      <c r="K3" s="372"/>
      <c r="L3" s="372"/>
      <c r="M3" s="372"/>
      <c r="N3" s="394"/>
      <c r="O3" s="372"/>
      <c r="P3" s="372"/>
      <c r="Q3" s="372"/>
      <c r="R3" s="372"/>
      <c r="S3" s="372" t="s">
        <v>16</v>
      </c>
      <c r="T3" s="372"/>
      <c r="U3" s="372" t="s">
        <v>17</v>
      </c>
      <c r="V3" s="372"/>
      <c r="W3" s="372" t="s">
        <v>18</v>
      </c>
      <c r="X3" s="372"/>
      <c r="Y3" s="372" t="s">
        <v>19</v>
      </c>
      <c r="Z3" s="372" t="s">
        <v>20</v>
      </c>
      <c r="AA3" s="372"/>
      <c r="AB3" s="372"/>
      <c r="AC3" s="372"/>
      <c r="AD3" s="372"/>
      <c r="AE3" s="372"/>
    </row>
    <row r="4" spans="1:32" s="127" customFormat="1" ht="90" x14ac:dyDescent="0.25">
      <c r="A4" s="372"/>
      <c r="B4" s="372"/>
      <c r="C4" s="424" t="s">
        <v>836</v>
      </c>
      <c r="D4" s="425" t="s">
        <v>920</v>
      </c>
      <c r="E4" s="425" t="s">
        <v>949</v>
      </c>
      <c r="F4" s="424" t="s">
        <v>845</v>
      </c>
      <c r="G4" s="353" t="s">
        <v>8</v>
      </c>
      <c r="H4" s="353" t="s">
        <v>9</v>
      </c>
      <c r="I4" s="372"/>
      <c r="J4" s="372"/>
      <c r="K4" s="372"/>
      <c r="L4" s="372"/>
      <c r="M4" s="372"/>
      <c r="N4" s="394"/>
      <c r="O4" s="353" t="s">
        <v>26</v>
      </c>
      <c r="P4" s="353" t="s">
        <v>27</v>
      </c>
      <c r="Q4" s="353" t="s">
        <v>31</v>
      </c>
      <c r="R4" s="353" t="s">
        <v>10</v>
      </c>
      <c r="S4" s="353" t="s">
        <v>21</v>
      </c>
      <c r="T4" s="353" t="s">
        <v>22</v>
      </c>
      <c r="U4" s="353" t="s">
        <v>21</v>
      </c>
      <c r="V4" s="353" t="s">
        <v>22</v>
      </c>
      <c r="W4" s="353" t="s">
        <v>23</v>
      </c>
      <c r="X4" s="353" t="s">
        <v>24</v>
      </c>
      <c r="Y4" s="372"/>
      <c r="Z4" s="372"/>
      <c r="AA4" s="372"/>
      <c r="AB4" s="372"/>
      <c r="AC4" s="372"/>
      <c r="AD4" s="372"/>
      <c r="AE4" s="372"/>
    </row>
    <row r="5" spans="1:32" s="127" customFormat="1" x14ac:dyDescent="0.25">
      <c r="A5" s="334">
        <v>1</v>
      </c>
      <c r="B5" s="334">
        <v>2</v>
      </c>
      <c r="C5" s="426" t="s">
        <v>832</v>
      </c>
      <c r="D5" s="426" t="s">
        <v>833</v>
      </c>
      <c r="E5" s="426"/>
      <c r="F5" s="426" t="s">
        <v>835</v>
      </c>
      <c r="G5" s="353">
        <v>3</v>
      </c>
      <c r="H5" s="353">
        <v>4</v>
      </c>
      <c r="I5" s="334">
        <v>5</v>
      </c>
      <c r="J5" s="334">
        <v>6</v>
      </c>
      <c r="K5" s="353">
        <v>7</v>
      </c>
      <c r="L5" s="353">
        <v>8</v>
      </c>
      <c r="M5" s="334">
        <v>9</v>
      </c>
      <c r="N5" s="334">
        <v>10</v>
      </c>
      <c r="O5" s="353">
        <v>11</v>
      </c>
      <c r="P5" s="353">
        <v>12</v>
      </c>
      <c r="Q5" s="334">
        <v>13</v>
      </c>
      <c r="R5" s="334">
        <v>14</v>
      </c>
      <c r="S5" s="353">
        <v>15</v>
      </c>
      <c r="T5" s="353">
        <v>16</v>
      </c>
      <c r="U5" s="334">
        <v>17</v>
      </c>
      <c r="V5" s="334">
        <v>18</v>
      </c>
      <c r="W5" s="353">
        <v>19</v>
      </c>
      <c r="X5" s="353">
        <v>20</v>
      </c>
      <c r="Y5" s="334">
        <v>21</v>
      </c>
      <c r="Z5" s="334">
        <v>22</v>
      </c>
      <c r="AA5" s="353">
        <v>23</v>
      </c>
      <c r="AB5" s="353">
        <v>24</v>
      </c>
      <c r="AC5" s="334">
        <v>25</v>
      </c>
      <c r="AD5" s="334">
        <v>26</v>
      </c>
      <c r="AE5" s="353">
        <v>27</v>
      </c>
    </row>
    <row r="6" spans="1:32" s="336" customFormat="1" ht="184.5" customHeight="1" x14ac:dyDescent="0.25">
      <c r="A6" s="110">
        <v>1</v>
      </c>
      <c r="B6" s="350" t="s">
        <v>136</v>
      </c>
      <c r="C6" s="351"/>
      <c r="D6" s="335">
        <v>46101</v>
      </c>
      <c r="E6" s="132" t="s">
        <v>1777</v>
      </c>
      <c r="F6" s="128" t="s">
        <v>1816</v>
      </c>
      <c r="G6" s="351" t="s">
        <v>950</v>
      </c>
      <c r="H6" s="351" t="s">
        <v>937</v>
      </c>
      <c r="I6" s="351">
        <v>8</v>
      </c>
      <c r="J6" s="106">
        <f t="shared" ref="J6:J18" si="0">O6*0.9%</f>
        <v>1912.4550000000002</v>
      </c>
      <c r="K6" s="351" t="s">
        <v>39</v>
      </c>
      <c r="L6" s="351" t="s">
        <v>103</v>
      </c>
      <c r="M6" s="351" t="s">
        <v>1634</v>
      </c>
      <c r="N6" s="110" t="s">
        <v>784</v>
      </c>
      <c r="O6" s="107">
        <v>212495</v>
      </c>
      <c r="P6" s="107">
        <v>0</v>
      </c>
      <c r="Q6" s="107">
        <v>0</v>
      </c>
      <c r="R6" s="351" t="s">
        <v>59</v>
      </c>
      <c r="S6" s="110" t="s">
        <v>243</v>
      </c>
      <c r="T6" s="126">
        <v>0</v>
      </c>
      <c r="U6" s="110" t="s">
        <v>243</v>
      </c>
      <c r="V6" s="126">
        <v>0</v>
      </c>
      <c r="W6" s="110" t="s">
        <v>120</v>
      </c>
      <c r="X6" s="350" t="s">
        <v>237</v>
      </c>
      <c r="Y6" s="350" t="s">
        <v>238</v>
      </c>
      <c r="Z6" s="350" t="s">
        <v>239</v>
      </c>
      <c r="AA6" s="351" t="s">
        <v>1264</v>
      </c>
      <c r="AB6" s="351" t="s">
        <v>345</v>
      </c>
      <c r="AC6" s="351" t="s">
        <v>327</v>
      </c>
      <c r="AD6" s="160" t="s">
        <v>1486</v>
      </c>
      <c r="AE6" s="161" t="s">
        <v>147</v>
      </c>
    </row>
    <row r="7" spans="1:32" s="127" customFormat="1" ht="232.5" customHeight="1" x14ac:dyDescent="0.25">
      <c r="A7" s="110">
        <v>2</v>
      </c>
      <c r="B7" s="350" t="s">
        <v>644</v>
      </c>
      <c r="C7" s="351"/>
      <c r="D7" s="335">
        <v>46108</v>
      </c>
      <c r="E7" s="132" t="s">
        <v>1776</v>
      </c>
      <c r="F7" s="350" t="s">
        <v>1815</v>
      </c>
      <c r="G7" s="352" t="s">
        <v>1584</v>
      </c>
      <c r="H7" s="350" t="s">
        <v>1188</v>
      </c>
      <c r="I7" s="110">
        <v>30</v>
      </c>
      <c r="J7" s="106">
        <f t="shared" si="0"/>
        <v>2101.6845000000003</v>
      </c>
      <c r="K7" s="351" t="s">
        <v>387</v>
      </c>
      <c r="L7" s="350" t="s">
        <v>103</v>
      </c>
      <c r="M7" s="173" t="s">
        <v>58</v>
      </c>
      <c r="N7" s="110" t="s">
        <v>784</v>
      </c>
      <c r="O7" s="107">
        <v>233520.5</v>
      </c>
      <c r="P7" s="107">
        <v>0</v>
      </c>
      <c r="Q7" s="126">
        <v>0</v>
      </c>
      <c r="R7" s="351" t="s">
        <v>126</v>
      </c>
      <c r="S7" s="351" t="s">
        <v>919</v>
      </c>
      <c r="T7" s="126">
        <v>4315</v>
      </c>
      <c r="U7" s="110" t="s">
        <v>243</v>
      </c>
      <c r="V7" s="126">
        <v>0</v>
      </c>
      <c r="W7" s="350" t="s">
        <v>101</v>
      </c>
      <c r="X7" s="350" t="s">
        <v>237</v>
      </c>
      <c r="Y7" s="350" t="s">
        <v>238</v>
      </c>
      <c r="Z7" s="350" t="s">
        <v>239</v>
      </c>
      <c r="AA7" s="351" t="s">
        <v>679</v>
      </c>
      <c r="AB7" s="351" t="s">
        <v>453</v>
      </c>
      <c r="AC7" s="351" t="s">
        <v>454</v>
      </c>
      <c r="AD7" s="160" t="s">
        <v>1486</v>
      </c>
      <c r="AE7" s="350" t="s">
        <v>147</v>
      </c>
    </row>
    <row r="8" spans="1:32" s="109" customFormat="1" ht="233.25" customHeight="1" x14ac:dyDescent="0.2">
      <c r="A8" s="110">
        <v>3</v>
      </c>
      <c r="B8" s="132" t="s">
        <v>1090</v>
      </c>
      <c r="C8" s="351" t="s">
        <v>1274</v>
      </c>
      <c r="D8" s="335">
        <v>46101</v>
      </c>
      <c r="E8" s="132" t="s">
        <v>1778</v>
      </c>
      <c r="F8" s="350" t="s">
        <v>1769</v>
      </c>
      <c r="G8" s="132" t="s">
        <v>1579</v>
      </c>
      <c r="H8" s="132" t="s">
        <v>1185</v>
      </c>
      <c r="I8" s="106">
        <v>5</v>
      </c>
      <c r="J8" s="106">
        <f t="shared" si="0"/>
        <v>3101.4234000000001</v>
      </c>
      <c r="K8" s="132" t="s">
        <v>443</v>
      </c>
      <c r="L8" s="132" t="s">
        <v>542</v>
      </c>
      <c r="M8" s="351" t="s">
        <v>43</v>
      </c>
      <c r="N8" s="132" t="s">
        <v>511</v>
      </c>
      <c r="O8" s="107">
        <v>344602.6</v>
      </c>
      <c r="P8" s="106">
        <v>0</v>
      </c>
      <c r="Q8" s="107">
        <v>0</v>
      </c>
      <c r="R8" s="351" t="s">
        <v>913</v>
      </c>
      <c r="S8" s="351" t="s">
        <v>342</v>
      </c>
      <c r="T8" s="106">
        <v>275682.90000000002</v>
      </c>
      <c r="U8" s="351" t="s">
        <v>340</v>
      </c>
      <c r="V8" s="110">
        <v>71938.600000000006</v>
      </c>
      <c r="W8" s="132" t="s">
        <v>120</v>
      </c>
      <c r="X8" s="132" t="s">
        <v>237</v>
      </c>
      <c r="Y8" s="132" t="s">
        <v>238</v>
      </c>
      <c r="Z8" s="132" t="s">
        <v>239</v>
      </c>
      <c r="AA8" s="132" t="s">
        <v>1439</v>
      </c>
      <c r="AB8" s="132" t="s">
        <v>98</v>
      </c>
      <c r="AC8" s="132" t="s">
        <v>346</v>
      </c>
      <c r="AD8" s="160" t="s">
        <v>1486</v>
      </c>
      <c r="AE8" s="132" t="s">
        <v>147</v>
      </c>
      <c r="AF8" s="108"/>
    </row>
    <row r="9" spans="1:32" s="109" customFormat="1" ht="258.75" customHeight="1" x14ac:dyDescent="0.2">
      <c r="A9" s="110">
        <v>4</v>
      </c>
      <c r="B9" s="350" t="s">
        <v>1334</v>
      </c>
      <c r="C9" s="351"/>
      <c r="D9" s="335">
        <v>46101</v>
      </c>
      <c r="E9" s="335" t="s">
        <v>1771</v>
      </c>
      <c r="F9" s="350" t="s">
        <v>1817</v>
      </c>
      <c r="G9" s="350" t="s">
        <v>1572</v>
      </c>
      <c r="H9" s="354" t="s">
        <v>1627</v>
      </c>
      <c r="I9" s="354">
        <v>10</v>
      </c>
      <c r="J9" s="106">
        <f t="shared" si="0"/>
        <v>6188.9427000000014</v>
      </c>
      <c r="K9" s="350" t="s">
        <v>34</v>
      </c>
      <c r="L9" s="351" t="s">
        <v>542</v>
      </c>
      <c r="M9" s="351" t="s">
        <v>1093</v>
      </c>
      <c r="N9" s="110" t="s">
        <v>511</v>
      </c>
      <c r="O9" s="107">
        <v>687660.3</v>
      </c>
      <c r="P9" s="107">
        <v>0</v>
      </c>
      <c r="Q9" s="106">
        <v>0</v>
      </c>
      <c r="R9" s="351" t="s">
        <v>130</v>
      </c>
      <c r="S9" s="351" t="s">
        <v>342</v>
      </c>
      <c r="T9" s="107">
        <v>474716.8</v>
      </c>
      <c r="U9" s="351" t="s">
        <v>340</v>
      </c>
      <c r="V9" s="107">
        <v>118679.2</v>
      </c>
      <c r="W9" s="351" t="s">
        <v>101</v>
      </c>
      <c r="X9" s="351" t="s">
        <v>255</v>
      </c>
      <c r="Y9" s="350" t="s">
        <v>238</v>
      </c>
      <c r="Z9" s="350" t="s">
        <v>239</v>
      </c>
      <c r="AA9" s="132" t="s">
        <v>1439</v>
      </c>
      <c r="AB9" s="350" t="s">
        <v>1086</v>
      </c>
      <c r="AC9" s="351" t="s">
        <v>1087</v>
      </c>
      <c r="AD9" s="160" t="s">
        <v>1486</v>
      </c>
      <c r="AE9" s="132" t="s">
        <v>147</v>
      </c>
      <c r="AF9" s="108"/>
    </row>
    <row r="10" spans="1:32" s="127" customFormat="1" ht="228" customHeight="1" x14ac:dyDescent="0.25">
      <c r="A10" s="110">
        <v>5</v>
      </c>
      <c r="B10" s="350" t="s">
        <v>1137</v>
      </c>
      <c r="C10" s="350" t="s">
        <v>1253</v>
      </c>
      <c r="D10" s="128">
        <v>46003</v>
      </c>
      <c r="E10" s="132" t="s">
        <v>1435</v>
      </c>
      <c r="F10" s="350" t="s">
        <v>1605</v>
      </c>
      <c r="G10" s="350" t="s">
        <v>42</v>
      </c>
      <c r="H10" s="350" t="s">
        <v>1069</v>
      </c>
      <c r="I10" s="110">
        <v>21</v>
      </c>
      <c r="J10" s="106">
        <f t="shared" si="0"/>
        <v>3233.1141000000007</v>
      </c>
      <c r="K10" s="350" t="s">
        <v>34</v>
      </c>
      <c r="L10" s="351" t="s">
        <v>105</v>
      </c>
      <c r="M10" s="351" t="s">
        <v>1254</v>
      </c>
      <c r="N10" s="110" t="s">
        <v>784</v>
      </c>
      <c r="O10" s="302">
        <v>359234.9</v>
      </c>
      <c r="P10" s="288">
        <v>0</v>
      </c>
      <c r="Q10" s="288">
        <v>0</v>
      </c>
      <c r="R10" s="351" t="s">
        <v>921</v>
      </c>
      <c r="S10" s="351" t="s">
        <v>321</v>
      </c>
      <c r="T10" s="288">
        <v>0</v>
      </c>
      <c r="U10" s="351" t="s">
        <v>922</v>
      </c>
      <c r="V10" s="288">
        <v>0</v>
      </c>
      <c r="W10" s="351" t="s">
        <v>101</v>
      </c>
      <c r="X10" s="351" t="s">
        <v>255</v>
      </c>
      <c r="Y10" s="351" t="s">
        <v>239</v>
      </c>
      <c r="Z10" s="351" t="s">
        <v>239</v>
      </c>
      <c r="AA10" s="351" t="s">
        <v>562</v>
      </c>
      <c r="AB10" s="350" t="s">
        <v>152</v>
      </c>
      <c r="AC10" s="350" t="s">
        <v>479</v>
      </c>
      <c r="AD10" s="351" t="s">
        <v>1494</v>
      </c>
      <c r="AE10" s="350" t="s">
        <v>147</v>
      </c>
    </row>
    <row r="11" spans="1:32" s="109" customFormat="1" ht="120" customHeight="1" x14ac:dyDescent="0.2">
      <c r="A11" s="110">
        <v>6</v>
      </c>
      <c r="B11" s="350" t="s">
        <v>1298</v>
      </c>
      <c r="C11" s="337"/>
      <c r="D11" s="128">
        <v>45987</v>
      </c>
      <c r="E11" s="132" t="s">
        <v>1436</v>
      </c>
      <c r="F11" s="351" t="s">
        <v>1607</v>
      </c>
      <c r="G11" s="350" t="s">
        <v>1608</v>
      </c>
      <c r="H11" s="350" t="s">
        <v>1609</v>
      </c>
      <c r="I11" s="110">
        <v>5</v>
      </c>
      <c r="J11" s="106">
        <f t="shared" si="0"/>
        <v>76.419000000000011</v>
      </c>
      <c r="K11" s="351" t="s">
        <v>57</v>
      </c>
      <c r="L11" s="351" t="s">
        <v>545</v>
      </c>
      <c r="M11" s="351" t="s">
        <v>43</v>
      </c>
      <c r="N11" s="351" t="s">
        <v>511</v>
      </c>
      <c r="O11" s="289">
        <v>8491</v>
      </c>
      <c r="P11" s="107">
        <v>0</v>
      </c>
      <c r="Q11" s="107">
        <v>0</v>
      </c>
      <c r="R11" s="350" t="s">
        <v>124</v>
      </c>
      <c r="S11" s="351" t="s">
        <v>342</v>
      </c>
      <c r="T11" s="107">
        <v>0</v>
      </c>
      <c r="U11" s="351" t="s">
        <v>340</v>
      </c>
      <c r="V11" s="107">
        <v>0</v>
      </c>
      <c r="W11" s="351" t="s">
        <v>101</v>
      </c>
      <c r="X11" s="351" t="s">
        <v>245</v>
      </c>
      <c r="Y11" s="350" t="s">
        <v>238</v>
      </c>
      <c r="Z11" s="350" t="s">
        <v>239</v>
      </c>
      <c r="AA11" s="351" t="s">
        <v>1610</v>
      </c>
      <c r="AB11" s="290" t="s">
        <v>1359</v>
      </c>
      <c r="AC11" s="290" t="s">
        <v>1360</v>
      </c>
      <c r="AD11" s="355" t="s">
        <v>629</v>
      </c>
      <c r="AE11" s="355"/>
      <c r="AF11" s="108"/>
    </row>
    <row r="12" spans="1:32" s="109" customFormat="1" ht="104.25" customHeight="1" x14ac:dyDescent="0.2">
      <c r="A12" s="110">
        <v>7</v>
      </c>
      <c r="B12" s="351" t="s">
        <v>150</v>
      </c>
      <c r="C12" s="351"/>
      <c r="D12" s="132">
        <v>46105</v>
      </c>
      <c r="E12" s="132" t="s">
        <v>1679</v>
      </c>
      <c r="F12" s="351" t="s">
        <v>1818</v>
      </c>
      <c r="G12" s="350" t="s">
        <v>1597</v>
      </c>
      <c r="H12" s="350" t="s">
        <v>759</v>
      </c>
      <c r="I12" s="350">
        <v>1</v>
      </c>
      <c r="J12" s="106">
        <f t="shared" si="0"/>
        <v>663.19911900000011</v>
      </c>
      <c r="K12" s="351" t="s">
        <v>440</v>
      </c>
      <c r="L12" s="351" t="s">
        <v>543</v>
      </c>
      <c r="M12" s="351" t="s">
        <v>939</v>
      </c>
      <c r="N12" s="350" t="s">
        <v>511</v>
      </c>
      <c r="O12" s="107">
        <v>73688.790999999997</v>
      </c>
      <c r="P12" s="107">
        <v>0</v>
      </c>
      <c r="Q12" s="107">
        <v>0</v>
      </c>
      <c r="R12" s="350" t="s">
        <v>130</v>
      </c>
      <c r="S12" s="351" t="s">
        <v>1564</v>
      </c>
      <c r="T12" s="107">
        <v>59089.279999999999</v>
      </c>
      <c r="U12" s="351" t="s">
        <v>1333</v>
      </c>
      <c r="V12" s="107">
        <v>14772.3</v>
      </c>
      <c r="W12" s="351" t="s">
        <v>101</v>
      </c>
      <c r="X12" s="351" t="s">
        <v>245</v>
      </c>
      <c r="Y12" s="350" t="s">
        <v>238</v>
      </c>
      <c r="Z12" s="350" t="s">
        <v>239</v>
      </c>
      <c r="AA12" s="351" t="s">
        <v>276</v>
      </c>
      <c r="AB12" s="351" t="s">
        <v>495</v>
      </c>
      <c r="AC12" s="351" t="s">
        <v>1808</v>
      </c>
      <c r="AD12" s="351" t="s">
        <v>630</v>
      </c>
      <c r="AE12" s="350" t="s">
        <v>147</v>
      </c>
      <c r="AF12" s="108"/>
    </row>
    <row r="13" spans="1:32" s="109" customFormat="1" ht="82.5" customHeight="1" x14ac:dyDescent="0.2">
      <c r="A13" s="110">
        <v>8</v>
      </c>
      <c r="B13" s="350" t="s">
        <v>1413</v>
      </c>
      <c r="C13" s="350"/>
      <c r="D13" s="128">
        <v>45833</v>
      </c>
      <c r="E13" s="128"/>
      <c r="F13" s="350" t="s">
        <v>1647</v>
      </c>
      <c r="G13" s="350" t="s">
        <v>1415</v>
      </c>
      <c r="H13" s="350" t="s">
        <v>1417</v>
      </c>
      <c r="I13" s="350">
        <v>2</v>
      </c>
      <c r="J13" s="106">
        <f t="shared" si="0"/>
        <v>25.947990000000004</v>
      </c>
      <c r="K13" s="351" t="s">
        <v>440</v>
      </c>
      <c r="L13" s="351" t="s">
        <v>545</v>
      </c>
      <c r="M13" s="351" t="s">
        <v>43</v>
      </c>
      <c r="N13" s="350">
        <v>2025</v>
      </c>
      <c r="O13" s="107">
        <v>2883.11</v>
      </c>
      <c r="P13" s="107">
        <v>0</v>
      </c>
      <c r="Q13" s="288">
        <v>0</v>
      </c>
      <c r="R13" s="350" t="s">
        <v>124</v>
      </c>
      <c r="S13" s="351" t="s">
        <v>342</v>
      </c>
      <c r="T13" s="107">
        <v>0</v>
      </c>
      <c r="U13" s="351" t="s">
        <v>340</v>
      </c>
      <c r="V13" s="107">
        <v>0</v>
      </c>
      <c r="W13" s="351" t="s">
        <v>101</v>
      </c>
      <c r="X13" s="351" t="s">
        <v>245</v>
      </c>
      <c r="Y13" s="350" t="s">
        <v>238</v>
      </c>
      <c r="Z13" s="350" t="s">
        <v>239</v>
      </c>
      <c r="AA13" s="351" t="s">
        <v>1416</v>
      </c>
      <c r="AB13" s="350" t="s">
        <v>1515</v>
      </c>
      <c r="AC13" s="351" t="s">
        <v>1516</v>
      </c>
      <c r="AD13" s="350" t="s">
        <v>1414</v>
      </c>
      <c r="AE13" s="350" t="s">
        <v>147</v>
      </c>
      <c r="AF13" s="108"/>
    </row>
    <row r="14" spans="1:32" s="127" customFormat="1" ht="207" customHeight="1" x14ac:dyDescent="0.25">
      <c r="A14" s="110">
        <v>9</v>
      </c>
      <c r="B14" s="350" t="s">
        <v>1358</v>
      </c>
      <c r="C14" s="350"/>
      <c r="D14" s="132">
        <v>46101</v>
      </c>
      <c r="E14" s="132" t="s">
        <v>1774</v>
      </c>
      <c r="F14" s="350" t="s">
        <v>1819</v>
      </c>
      <c r="G14" s="350" t="s">
        <v>145</v>
      </c>
      <c r="H14" s="350" t="s">
        <v>1623</v>
      </c>
      <c r="I14" s="350"/>
      <c r="J14" s="106">
        <f t="shared" si="0"/>
        <v>176.23125000000002</v>
      </c>
      <c r="K14" s="351" t="s">
        <v>443</v>
      </c>
      <c r="L14" s="350" t="s">
        <v>549</v>
      </c>
      <c r="M14" s="350" t="s">
        <v>1201</v>
      </c>
      <c r="N14" s="350">
        <v>2026</v>
      </c>
      <c r="O14" s="107">
        <v>19581.25</v>
      </c>
      <c r="P14" s="107">
        <v>0</v>
      </c>
      <c r="Q14" s="106">
        <f>O14-P14</f>
        <v>19581.25</v>
      </c>
      <c r="R14" s="350" t="s">
        <v>124</v>
      </c>
      <c r="S14" s="126" t="s">
        <v>342</v>
      </c>
      <c r="T14" s="107">
        <v>0</v>
      </c>
      <c r="U14" s="126" t="s">
        <v>340</v>
      </c>
      <c r="V14" s="107">
        <v>0</v>
      </c>
      <c r="W14" s="110" t="s">
        <v>101</v>
      </c>
      <c r="X14" s="350" t="s">
        <v>245</v>
      </c>
      <c r="Y14" s="350" t="s">
        <v>238</v>
      </c>
      <c r="Z14" s="350" t="s">
        <v>239</v>
      </c>
      <c r="AA14" s="351" t="s">
        <v>1639</v>
      </c>
      <c r="AB14" s="351"/>
      <c r="AC14" s="351"/>
      <c r="AD14" s="350" t="s">
        <v>1502</v>
      </c>
      <c r="AE14" s="350" t="s">
        <v>147</v>
      </c>
    </row>
    <row r="15" spans="1:32" s="127" customFormat="1" ht="108" customHeight="1" x14ac:dyDescent="0.25">
      <c r="A15" s="110">
        <v>10</v>
      </c>
      <c r="B15" s="350" t="s">
        <v>1446</v>
      </c>
      <c r="C15" s="350"/>
      <c r="D15" s="128">
        <v>46003</v>
      </c>
      <c r="E15" s="128" t="s">
        <v>1434</v>
      </c>
      <c r="F15" s="350" t="s">
        <v>1640</v>
      </c>
      <c r="G15" s="350" t="s">
        <v>757</v>
      </c>
      <c r="H15" s="350"/>
      <c r="I15" s="110">
        <v>3</v>
      </c>
      <c r="J15" s="106">
        <f t="shared" si="0"/>
        <v>8.7195240000000016</v>
      </c>
      <c r="K15" s="351" t="s">
        <v>1447</v>
      </c>
      <c r="L15" s="351" t="s">
        <v>105</v>
      </c>
      <c r="M15" s="110" t="s">
        <v>939</v>
      </c>
      <c r="N15" s="110">
        <v>2025</v>
      </c>
      <c r="O15" s="302">
        <v>968.83600000000001</v>
      </c>
      <c r="P15" s="107">
        <v>0</v>
      </c>
      <c r="Q15" s="107">
        <v>0</v>
      </c>
      <c r="R15" s="350" t="s">
        <v>124</v>
      </c>
      <c r="S15" s="351" t="s">
        <v>342</v>
      </c>
      <c r="T15" s="107">
        <v>0</v>
      </c>
      <c r="U15" s="351" t="s">
        <v>340</v>
      </c>
      <c r="V15" s="107">
        <v>0</v>
      </c>
      <c r="W15" s="351" t="s">
        <v>101</v>
      </c>
      <c r="X15" s="351" t="s">
        <v>245</v>
      </c>
      <c r="Y15" s="350" t="s">
        <v>238</v>
      </c>
      <c r="Z15" s="350" t="s">
        <v>239</v>
      </c>
      <c r="AA15" s="351" t="s">
        <v>1151</v>
      </c>
      <c r="AB15" s="350" t="s">
        <v>1518</v>
      </c>
      <c r="AC15" s="350" t="s">
        <v>1517</v>
      </c>
      <c r="AD15" s="351" t="s">
        <v>1494</v>
      </c>
      <c r="AE15" s="350" t="s">
        <v>147</v>
      </c>
    </row>
    <row r="16" spans="1:32" s="127" customFormat="1" ht="131.25" customHeight="1" x14ac:dyDescent="0.25">
      <c r="A16" s="110">
        <v>11</v>
      </c>
      <c r="B16" s="350" t="s">
        <v>1339</v>
      </c>
      <c r="C16" s="350"/>
      <c r="D16" s="132">
        <v>46101</v>
      </c>
      <c r="E16" s="132" t="s">
        <v>1770</v>
      </c>
      <c r="F16" s="350" t="s">
        <v>1638</v>
      </c>
      <c r="G16" s="350" t="s">
        <v>145</v>
      </c>
      <c r="H16" s="350" t="s">
        <v>1622</v>
      </c>
      <c r="I16" s="350"/>
      <c r="J16" s="106">
        <f t="shared" si="0"/>
        <v>422.99100000000004</v>
      </c>
      <c r="K16" s="351" t="s">
        <v>443</v>
      </c>
      <c r="L16" s="350" t="s">
        <v>549</v>
      </c>
      <c r="M16" s="350" t="s">
        <v>1542</v>
      </c>
      <c r="N16" s="350">
        <v>2026</v>
      </c>
      <c r="O16" s="107">
        <v>46999</v>
      </c>
      <c r="P16" s="107">
        <v>59394.9</v>
      </c>
      <c r="Q16" s="106">
        <v>0</v>
      </c>
      <c r="R16" s="350" t="s">
        <v>353</v>
      </c>
      <c r="S16" s="351" t="s">
        <v>342</v>
      </c>
      <c r="T16" s="107">
        <f>14498.2+37175.4</f>
        <v>51673.600000000006</v>
      </c>
      <c r="U16" s="351" t="s">
        <v>340</v>
      </c>
      <c r="V16" s="107">
        <v>7721.3</v>
      </c>
      <c r="W16" s="351" t="s">
        <v>101</v>
      </c>
      <c r="X16" s="351" t="s">
        <v>245</v>
      </c>
      <c r="Y16" s="350" t="s">
        <v>238</v>
      </c>
      <c r="Z16" s="350" t="s">
        <v>239</v>
      </c>
      <c r="AA16" s="351" t="s">
        <v>1264</v>
      </c>
      <c r="AB16" s="350" t="s">
        <v>499</v>
      </c>
      <c r="AC16" s="351" t="s">
        <v>468</v>
      </c>
      <c r="AD16" s="350" t="s">
        <v>1567</v>
      </c>
      <c r="AE16" s="350" t="s">
        <v>147</v>
      </c>
    </row>
    <row r="17" spans="1:32" s="127" customFormat="1" ht="131.25" customHeight="1" x14ac:dyDescent="0.25">
      <c r="A17" s="110">
        <v>12</v>
      </c>
      <c r="B17" s="350" t="s">
        <v>1772</v>
      </c>
      <c r="C17" s="350"/>
      <c r="D17" s="132">
        <v>46104</v>
      </c>
      <c r="E17" s="132" t="s">
        <v>1773</v>
      </c>
      <c r="F17" s="350" t="s">
        <v>1794</v>
      </c>
      <c r="G17" s="350" t="s">
        <v>145</v>
      </c>
      <c r="H17" s="350" t="s">
        <v>1793</v>
      </c>
      <c r="I17" s="350"/>
      <c r="J17" s="106">
        <f t="shared" ref="J17" si="1">O17*0.9%</f>
        <v>24.9588</v>
      </c>
      <c r="K17" s="351" t="s">
        <v>440</v>
      </c>
      <c r="L17" s="350" t="s">
        <v>549</v>
      </c>
      <c r="M17" s="350" t="s">
        <v>1542</v>
      </c>
      <c r="N17" s="350">
        <v>2026</v>
      </c>
      <c r="O17" s="107">
        <v>2773.2</v>
      </c>
      <c r="P17" s="107">
        <v>0</v>
      </c>
      <c r="Q17" s="106">
        <v>0</v>
      </c>
      <c r="R17" s="350" t="s">
        <v>353</v>
      </c>
      <c r="S17" s="351" t="s">
        <v>342</v>
      </c>
      <c r="T17" s="107">
        <v>0</v>
      </c>
      <c r="U17" s="351" t="s">
        <v>340</v>
      </c>
      <c r="V17" s="107">
        <v>0</v>
      </c>
      <c r="W17" s="351" t="s">
        <v>101</v>
      </c>
      <c r="X17" s="351" t="s">
        <v>245</v>
      </c>
      <c r="Y17" s="350" t="s">
        <v>238</v>
      </c>
      <c r="Z17" s="350" t="s">
        <v>239</v>
      </c>
      <c r="AA17" s="351"/>
      <c r="AB17" s="350" t="s">
        <v>499</v>
      </c>
      <c r="AC17" s="351"/>
      <c r="AD17" s="350" t="s">
        <v>1567</v>
      </c>
      <c r="AE17" s="350" t="s">
        <v>147</v>
      </c>
    </row>
    <row r="18" spans="1:32" s="127" customFormat="1" ht="195" customHeight="1" x14ac:dyDescent="0.25">
      <c r="A18" s="110">
        <v>13</v>
      </c>
      <c r="B18" s="350" t="s">
        <v>1411</v>
      </c>
      <c r="C18" s="350"/>
      <c r="D18" s="132">
        <v>46101</v>
      </c>
      <c r="E18" s="132" t="s">
        <v>1775</v>
      </c>
      <c r="F18" s="350" t="s">
        <v>1624</v>
      </c>
      <c r="G18" s="350" t="s">
        <v>1568</v>
      </c>
      <c r="H18" s="350" t="s">
        <v>1625</v>
      </c>
      <c r="I18" s="350"/>
      <c r="J18" s="106">
        <f t="shared" si="0"/>
        <v>473.34020400000003</v>
      </c>
      <c r="K18" s="350" t="s">
        <v>57</v>
      </c>
      <c r="L18" s="350" t="s">
        <v>549</v>
      </c>
      <c r="M18" s="350" t="s">
        <v>1542</v>
      </c>
      <c r="N18" s="350" t="s">
        <v>511</v>
      </c>
      <c r="O18" s="107">
        <v>52593.356</v>
      </c>
      <c r="P18" s="107">
        <v>52593.356</v>
      </c>
      <c r="Q18" s="106"/>
      <c r="R18" s="350" t="s">
        <v>353</v>
      </c>
      <c r="S18" s="351" t="s">
        <v>342</v>
      </c>
      <c r="T18" s="107">
        <v>48072.7</v>
      </c>
      <c r="U18" s="351" t="s">
        <v>340</v>
      </c>
      <c r="V18" s="107">
        <v>9850.7000000000007</v>
      </c>
      <c r="W18" s="351" t="s">
        <v>101</v>
      </c>
      <c r="X18" s="351" t="s">
        <v>245</v>
      </c>
      <c r="Y18" s="350" t="s">
        <v>238</v>
      </c>
      <c r="Z18" s="350" t="s">
        <v>239</v>
      </c>
      <c r="AA18" s="128" t="s">
        <v>1200</v>
      </c>
      <c r="AB18" s="350" t="s">
        <v>499</v>
      </c>
      <c r="AC18" s="351" t="s">
        <v>468</v>
      </c>
      <c r="AD18" s="350" t="s">
        <v>1168</v>
      </c>
      <c r="AE18" s="350" t="s">
        <v>147</v>
      </c>
    </row>
    <row r="19" spans="1:32" s="109" customFormat="1" ht="91.5" customHeight="1" x14ac:dyDescent="0.2">
      <c r="A19" s="110">
        <v>14</v>
      </c>
      <c r="B19" s="146" t="s">
        <v>1780</v>
      </c>
      <c r="C19" s="350"/>
      <c r="D19" s="132">
        <v>46101</v>
      </c>
      <c r="E19" s="132" t="s">
        <v>1781</v>
      </c>
      <c r="F19" s="350"/>
      <c r="G19" s="351" t="s">
        <v>1373</v>
      </c>
      <c r="H19" s="350" t="s">
        <v>1782</v>
      </c>
      <c r="I19" s="350"/>
      <c r="J19" s="106"/>
      <c r="K19" s="350" t="s">
        <v>57</v>
      </c>
      <c r="L19" s="350" t="s">
        <v>542</v>
      </c>
      <c r="M19" s="350"/>
      <c r="N19" s="350">
        <v>2026</v>
      </c>
      <c r="O19" s="107">
        <v>9900.6</v>
      </c>
      <c r="P19" s="107">
        <v>0</v>
      </c>
      <c r="Q19" s="106">
        <f t="shared" ref="Q19" si="2">O19-P19</f>
        <v>9900.6</v>
      </c>
      <c r="R19" s="350" t="s">
        <v>124</v>
      </c>
      <c r="S19" s="351" t="s">
        <v>342</v>
      </c>
      <c r="T19" s="107">
        <v>0</v>
      </c>
      <c r="U19" s="351" t="s">
        <v>340</v>
      </c>
      <c r="V19" s="107">
        <v>0</v>
      </c>
      <c r="W19" s="110" t="s">
        <v>101</v>
      </c>
      <c r="X19" s="350" t="s">
        <v>237</v>
      </c>
      <c r="Y19" s="350" t="s">
        <v>238</v>
      </c>
      <c r="Z19" s="350" t="s">
        <v>239</v>
      </c>
      <c r="AA19" s="351" t="s">
        <v>276</v>
      </c>
      <c r="AB19" s="350"/>
      <c r="AC19" s="351"/>
      <c r="AD19" s="350" t="s">
        <v>1168</v>
      </c>
      <c r="AE19" s="350" t="s">
        <v>147</v>
      </c>
      <c r="AF19" s="108"/>
    </row>
    <row r="20" spans="1:32" s="127" customFormat="1" ht="109.5" customHeight="1" x14ac:dyDescent="0.25">
      <c r="A20" s="110">
        <v>15</v>
      </c>
      <c r="B20" s="350" t="s">
        <v>1702</v>
      </c>
      <c r="C20" s="350"/>
      <c r="D20" s="132">
        <v>46072</v>
      </c>
      <c r="E20" s="132" t="s">
        <v>1703</v>
      </c>
      <c r="F20" s="350" t="s">
        <v>1704</v>
      </c>
      <c r="G20" s="350" t="s">
        <v>1750</v>
      </c>
      <c r="H20" s="350"/>
      <c r="I20" s="350"/>
      <c r="J20" s="106"/>
      <c r="K20" s="351" t="s">
        <v>35</v>
      </c>
      <c r="L20" s="350" t="s">
        <v>105</v>
      </c>
      <c r="M20" s="350"/>
      <c r="N20" s="350">
        <v>2026</v>
      </c>
      <c r="O20" s="107">
        <v>984.98</v>
      </c>
      <c r="P20" s="107">
        <v>984.98</v>
      </c>
      <c r="Q20" s="106">
        <v>0</v>
      </c>
      <c r="R20" s="350" t="s">
        <v>124</v>
      </c>
      <c r="S20" s="351" t="s">
        <v>342</v>
      </c>
      <c r="T20" s="107">
        <v>0</v>
      </c>
      <c r="U20" s="351" t="s">
        <v>340</v>
      </c>
      <c r="V20" s="107">
        <v>0</v>
      </c>
      <c r="W20" s="351" t="s">
        <v>101</v>
      </c>
      <c r="X20" s="351" t="s">
        <v>245</v>
      </c>
      <c r="Y20" s="350" t="s">
        <v>238</v>
      </c>
      <c r="Z20" s="350" t="s">
        <v>239</v>
      </c>
      <c r="AA20" s="128"/>
      <c r="AB20" s="350"/>
      <c r="AC20" s="351"/>
      <c r="AD20" s="350"/>
      <c r="AE20" s="350" t="s">
        <v>147</v>
      </c>
    </row>
    <row r="21" spans="1:32" s="127" customFormat="1" ht="79.5" customHeight="1" x14ac:dyDescent="0.25">
      <c r="A21" s="110">
        <v>16</v>
      </c>
      <c r="B21" s="350" t="s">
        <v>1705</v>
      </c>
      <c r="C21" s="350"/>
      <c r="D21" s="132">
        <v>46072</v>
      </c>
      <c r="E21" s="132" t="s">
        <v>1706</v>
      </c>
      <c r="F21" s="350" t="s">
        <v>1707</v>
      </c>
      <c r="G21" s="350"/>
      <c r="H21" s="350"/>
      <c r="I21" s="350"/>
      <c r="J21" s="106"/>
      <c r="K21" s="351" t="s">
        <v>36</v>
      </c>
      <c r="L21" s="350" t="s">
        <v>110</v>
      </c>
      <c r="M21" s="350"/>
      <c r="N21" s="350">
        <v>2026</v>
      </c>
      <c r="O21" s="107">
        <v>3331.3220000000001</v>
      </c>
      <c r="P21" s="107">
        <v>3331.3220000000001</v>
      </c>
      <c r="Q21" s="106">
        <v>0</v>
      </c>
      <c r="R21" s="350" t="s">
        <v>124</v>
      </c>
      <c r="S21" s="351" t="s">
        <v>342</v>
      </c>
      <c r="T21" s="107">
        <v>0</v>
      </c>
      <c r="U21" s="351" t="s">
        <v>340</v>
      </c>
      <c r="V21" s="107">
        <v>0</v>
      </c>
      <c r="W21" s="351" t="s">
        <v>101</v>
      </c>
      <c r="X21" s="351" t="s">
        <v>245</v>
      </c>
      <c r="Y21" s="350" t="s">
        <v>238</v>
      </c>
      <c r="Z21" s="350" t="s">
        <v>239</v>
      </c>
      <c r="AA21" s="128"/>
      <c r="AB21" s="350"/>
      <c r="AC21" s="351"/>
      <c r="AD21" s="350"/>
      <c r="AE21" s="350"/>
    </row>
    <row r="22" spans="1:32" s="127" customFormat="1" ht="195" customHeight="1" x14ac:dyDescent="0.25">
      <c r="A22" s="110">
        <v>17</v>
      </c>
      <c r="B22" s="350" t="s">
        <v>979</v>
      </c>
      <c r="C22" s="350"/>
      <c r="D22" s="132">
        <v>46072</v>
      </c>
      <c r="E22" s="128" t="s">
        <v>941</v>
      </c>
      <c r="F22" s="128" t="s">
        <v>1708</v>
      </c>
      <c r="G22" s="350" t="s">
        <v>980</v>
      </c>
      <c r="H22" s="350" t="s">
        <v>981</v>
      </c>
      <c r="I22" s="350"/>
      <c r="J22" s="106">
        <f>O22*0.9%</f>
        <v>0</v>
      </c>
      <c r="K22" s="351" t="s">
        <v>39</v>
      </c>
      <c r="L22" s="350" t="s">
        <v>972</v>
      </c>
      <c r="M22" s="350" t="s">
        <v>984</v>
      </c>
      <c r="N22" s="350" t="s">
        <v>1709</v>
      </c>
      <c r="O22" s="107">
        <v>0</v>
      </c>
      <c r="P22" s="107">
        <v>0</v>
      </c>
      <c r="Q22" s="106">
        <f>O22-P22</f>
        <v>0</v>
      </c>
      <c r="R22" s="350" t="s">
        <v>353</v>
      </c>
      <c r="S22" s="351" t="s">
        <v>340</v>
      </c>
      <c r="T22" s="107">
        <v>0</v>
      </c>
      <c r="U22" s="291" t="s">
        <v>340</v>
      </c>
      <c r="V22" s="107">
        <v>0</v>
      </c>
      <c r="W22" s="351" t="s">
        <v>101</v>
      </c>
      <c r="X22" s="350" t="s">
        <v>340</v>
      </c>
      <c r="Y22" s="350" t="s">
        <v>340</v>
      </c>
      <c r="Z22" s="350" t="s">
        <v>340</v>
      </c>
      <c r="AA22" s="351" t="s">
        <v>974</v>
      </c>
      <c r="AB22" s="350"/>
      <c r="AC22" s="351"/>
      <c r="AD22" s="358" t="s">
        <v>1710</v>
      </c>
      <c r="AE22" s="359"/>
    </row>
    <row r="23" spans="1:32" s="127" customFormat="1" ht="195" customHeight="1" x14ac:dyDescent="0.25">
      <c r="A23" s="110">
        <v>18</v>
      </c>
      <c r="B23" s="350" t="s">
        <v>1718</v>
      </c>
      <c r="C23" s="350"/>
      <c r="D23" s="132">
        <v>46072</v>
      </c>
      <c r="E23" s="350" t="s">
        <v>1717</v>
      </c>
      <c r="F23" s="350" t="s">
        <v>1730</v>
      </c>
      <c r="G23" s="350" t="s">
        <v>1719</v>
      </c>
      <c r="H23" s="350" t="s">
        <v>1720</v>
      </c>
      <c r="I23" s="350">
        <v>3</v>
      </c>
      <c r="J23" s="350"/>
      <c r="K23" s="350" t="s">
        <v>57</v>
      </c>
      <c r="L23" s="351" t="s">
        <v>545</v>
      </c>
      <c r="M23" s="350" t="s">
        <v>1025</v>
      </c>
      <c r="N23" s="350">
        <v>2026</v>
      </c>
      <c r="O23" s="292">
        <v>5106</v>
      </c>
      <c r="P23" s="107">
        <v>0</v>
      </c>
      <c r="Q23" s="107">
        <v>0</v>
      </c>
      <c r="R23" s="350" t="s">
        <v>59</v>
      </c>
      <c r="S23" s="351" t="s">
        <v>340</v>
      </c>
      <c r="T23" s="107">
        <v>0</v>
      </c>
      <c r="U23" s="291" t="s">
        <v>340</v>
      </c>
      <c r="V23" s="107">
        <v>0</v>
      </c>
      <c r="W23" s="351" t="s">
        <v>101</v>
      </c>
      <c r="X23" s="350" t="s">
        <v>340</v>
      </c>
      <c r="Y23" s="350" t="s">
        <v>340</v>
      </c>
      <c r="Z23" s="350" t="s">
        <v>340</v>
      </c>
      <c r="AA23" s="351" t="s">
        <v>1721</v>
      </c>
      <c r="AB23" s="350"/>
      <c r="AC23" s="351"/>
      <c r="AD23" s="358" t="s">
        <v>1722</v>
      </c>
      <c r="AE23" s="359"/>
    </row>
    <row r="24" spans="1:32" s="127" customFormat="1" ht="195" customHeight="1" x14ac:dyDescent="0.25">
      <c r="A24" s="110">
        <v>19</v>
      </c>
      <c r="B24" s="350" t="s">
        <v>1723</v>
      </c>
      <c r="C24" s="350"/>
      <c r="D24" s="132">
        <v>46072</v>
      </c>
      <c r="E24" s="350" t="s">
        <v>1726</v>
      </c>
      <c r="F24" s="128" t="s">
        <v>1731</v>
      </c>
      <c r="G24" s="350" t="s">
        <v>1732</v>
      </c>
      <c r="H24" s="350" t="s">
        <v>1724</v>
      </c>
      <c r="I24" s="350">
        <v>4</v>
      </c>
      <c r="J24" s="106"/>
      <c r="K24" s="351" t="s">
        <v>387</v>
      </c>
      <c r="L24" s="351" t="s">
        <v>545</v>
      </c>
      <c r="M24" s="350" t="s">
        <v>1025</v>
      </c>
      <c r="N24" s="350">
        <v>2026</v>
      </c>
      <c r="O24" s="107">
        <v>860.54</v>
      </c>
      <c r="P24" s="107">
        <v>0</v>
      </c>
      <c r="Q24" s="107">
        <v>0</v>
      </c>
      <c r="R24" s="350" t="s">
        <v>59</v>
      </c>
      <c r="S24" s="351" t="s">
        <v>340</v>
      </c>
      <c r="T24" s="107">
        <v>0</v>
      </c>
      <c r="U24" s="291" t="s">
        <v>340</v>
      </c>
      <c r="V24" s="107">
        <v>0</v>
      </c>
      <c r="W24" s="351" t="s">
        <v>101</v>
      </c>
      <c r="X24" s="350" t="s">
        <v>340</v>
      </c>
      <c r="Y24" s="350" t="s">
        <v>340</v>
      </c>
      <c r="Z24" s="350" t="s">
        <v>340</v>
      </c>
      <c r="AA24" s="351" t="s">
        <v>1733</v>
      </c>
      <c r="AB24" s="350"/>
      <c r="AC24" s="351"/>
      <c r="AD24" s="358" t="s">
        <v>1722</v>
      </c>
      <c r="AE24" s="359"/>
    </row>
    <row r="25" spans="1:32" s="127" customFormat="1" ht="122.25" customHeight="1" x14ac:dyDescent="0.25">
      <c r="A25" s="110">
        <v>20</v>
      </c>
      <c r="B25" s="350" t="s">
        <v>1741</v>
      </c>
      <c r="C25" s="350"/>
      <c r="D25" s="132">
        <v>46077</v>
      </c>
      <c r="E25" s="301"/>
      <c r="F25" s="128"/>
      <c r="G25" s="350" t="s">
        <v>1742</v>
      </c>
      <c r="H25" s="350" t="s">
        <v>1743</v>
      </c>
      <c r="I25" s="350">
        <v>3</v>
      </c>
      <c r="J25" s="106"/>
      <c r="K25" s="128" t="s">
        <v>441</v>
      </c>
      <c r="L25" s="350" t="s">
        <v>105</v>
      </c>
      <c r="M25" s="350" t="s">
        <v>1093</v>
      </c>
      <c r="N25" s="350">
        <v>2026</v>
      </c>
      <c r="O25" s="107">
        <v>7503.7860000000001</v>
      </c>
      <c r="P25" s="107">
        <v>0</v>
      </c>
      <c r="Q25" s="106">
        <v>0</v>
      </c>
      <c r="R25" s="350" t="s">
        <v>59</v>
      </c>
      <c r="S25" s="351" t="s">
        <v>340</v>
      </c>
      <c r="T25" s="107">
        <v>0</v>
      </c>
      <c r="U25" s="291" t="s">
        <v>340</v>
      </c>
      <c r="V25" s="107">
        <v>0</v>
      </c>
      <c r="W25" s="351" t="s">
        <v>101</v>
      </c>
      <c r="X25" s="350" t="s">
        <v>245</v>
      </c>
      <c r="Y25" s="350" t="s">
        <v>238</v>
      </c>
      <c r="Z25" s="350" t="s">
        <v>239</v>
      </c>
      <c r="AA25" s="351" t="s">
        <v>1744</v>
      </c>
      <c r="AB25" s="350" t="s">
        <v>1745</v>
      </c>
      <c r="AC25" s="351" t="s">
        <v>1746</v>
      </c>
      <c r="AD25" s="390" t="s">
        <v>630</v>
      </c>
      <c r="AE25" s="391"/>
    </row>
    <row r="26" spans="1:32" s="127" customFormat="1" ht="195" customHeight="1" x14ac:dyDescent="0.25">
      <c r="A26" s="110">
        <v>21</v>
      </c>
      <c r="B26" s="350" t="s">
        <v>1747</v>
      </c>
      <c r="C26" s="350"/>
      <c r="D26" s="132">
        <v>46077</v>
      </c>
      <c r="E26" s="237"/>
      <c r="F26" s="128"/>
      <c r="G26" s="350" t="s">
        <v>1742</v>
      </c>
      <c r="H26" s="350" t="s">
        <v>1743</v>
      </c>
      <c r="I26" s="350">
        <v>4</v>
      </c>
      <c r="J26" s="106"/>
      <c r="K26" s="350" t="s">
        <v>34</v>
      </c>
      <c r="L26" s="350" t="s">
        <v>105</v>
      </c>
      <c r="M26" s="350" t="s">
        <v>1093</v>
      </c>
      <c r="N26" s="350">
        <v>2026</v>
      </c>
      <c r="O26" s="107">
        <v>5214.3999999999996</v>
      </c>
      <c r="P26" s="107">
        <v>0</v>
      </c>
      <c r="Q26" s="106">
        <v>0</v>
      </c>
      <c r="R26" s="350" t="s">
        <v>59</v>
      </c>
      <c r="S26" s="351" t="s">
        <v>340</v>
      </c>
      <c r="T26" s="107">
        <v>0</v>
      </c>
      <c r="U26" s="291" t="s">
        <v>340</v>
      </c>
      <c r="V26" s="107">
        <v>0</v>
      </c>
      <c r="W26" s="351" t="s">
        <v>101</v>
      </c>
      <c r="X26" s="350" t="s">
        <v>245</v>
      </c>
      <c r="Y26" s="350" t="s">
        <v>238</v>
      </c>
      <c r="Z26" s="350" t="s">
        <v>239</v>
      </c>
      <c r="AA26" s="351" t="s">
        <v>1314</v>
      </c>
      <c r="AB26" s="350" t="s">
        <v>1748</v>
      </c>
      <c r="AC26" s="351" t="s">
        <v>1512</v>
      </c>
      <c r="AD26" s="390" t="s">
        <v>630</v>
      </c>
      <c r="AE26" s="391"/>
    </row>
    <row r="27" spans="1:32" s="127" customFormat="1" ht="195" customHeight="1" x14ac:dyDescent="0.25">
      <c r="A27" s="110">
        <v>22</v>
      </c>
      <c r="B27" s="350" t="s">
        <v>1747</v>
      </c>
      <c r="C27" s="350"/>
      <c r="D27" s="132">
        <v>46077</v>
      </c>
      <c r="E27" s="301"/>
      <c r="F27" s="128"/>
      <c r="G27" s="350" t="s">
        <v>1742</v>
      </c>
      <c r="H27" s="350" t="s">
        <v>1743</v>
      </c>
      <c r="I27" s="350">
        <v>4</v>
      </c>
      <c r="J27" s="106"/>
      <c r="K27" s="350" t="s">
        <v>34</v>
      </c>
      <c r="L27" s="350" t="s">
        <v>105</v>
      </c>
      <c r="M27" s="350" t="s">
        <v>1093</v>
      </c>
      <c r="N27" s="350">
        <v>2026</v>
      </c>
      <c r="O27" s="107">
        <v>8918.6</v>
      </c>
      <c r="P27" s="107">
        <v>0</v>
      </c>
      <c r="Q27" s="106">
        <v>0</v>
      </c>
      <c r="R27" s="350" t="s">
        <v>59</v>
      </c>
      <c r="S27" s="351" t="s">
        <v>340</v>
      </c>
      <c r="T27" s="107">
        <v>0</v>
      </c>
      <c r="U27" s="291" t="s">
        <v>340</v>
      </c>
      <c r="V27" s="107">
        <v>0</v>
      </c>
      <c r="W27" s="351" t="s">
        <v>101</v>
      </c>
      <c r="X27" s="350" t="s">
        <v>245</v>
      </c>
      <c r="Y27" s="350" t="s">
        <v>238</v>
      </c>
      <c r="Z27" s="350" t="s">
        <v>239</v>
      </c>
      <c r="AA27" s="351" t="s">
        <v>1314</v>
      </c>
      <c r="AB27" s="350" t="s">
        <v>1748</v>
      </c>
      <c r="AC27" s="351" t="s">
        <v>1512</v>
      </c>
      <c r="AD27" s="390" t="s">
        <v>630</v>
      </c>
      <c r="AE27" s="391"/>
    </row>
    <row r="28" spans="1:32" s="127" customFormat="1" ht="195" customHeight="1" x14ac:dyDescent="0.25">
      <c r="A28" s="110">
        <v>23</v>
      </c>
      <c r="B28" s="350" t="s">
        <v>1749</v>
      </c>
      <c r="C28" s="350"/>
      <c r="D28" s="132">
        <v>46077</v>
      </c>
      <c r="E28" s="301"/>
      <c r="F28" s="128"/>
      <c r="G28" s="350" t="s">
        <v>1742</v>
      </c>
      <c r="H28" s="350" t="s">
        <v>1743</v>
      </c>
      <c r="I28" s="350">
        <v>4</v>
      </c>
      <c r="J28" s="106"/>
      <c r="K28" s="350" t="s">
        <v>34</v>
      </c>
      <c r="L28" s="350" t="s">
        <v>105</v>
      </c>
      <c r="M28" s="350" t="s">
        <v>1093</v>
      </c>
      <c r="N28" s="350">
        <v>2026</v>
      </c>
      <c r="O28" s="107">
        <v>6333.3530000000001</v>
      </c>
      <c r="P28" s="107">
        <v>0</v>
      </c>
      <c r="Q28" s="106">
        <v>0</v>
      </c>
      <c r="R28" s="350" t="s">
        <v>59</v>
      </c>
      <c r="S28" s="351" t="s">
        <v>340</v>
      </c>
      <c r="T28" s="107">
        <v>0</v>
      </c>
      <c r="U28" s="291" t="s">
        <v>340</v>
      </c>
      <c r="V28" s="107">
        <v>0</v>
      </c>
      <c r="W28" s="351" t="s">
        <v>101</v>
      </c>
      <c r="X28" s="350" t="s">
        <v>245</v>
      </c>
      <c r="Y28" s="350" t="s">
        <v>238</v>
      </c>
      <c r="Z28" s="350" t="s">
        <v>239</v>
      </c>
      <c r="AA28" s="351" t="s">
        <v>1314</v>
      </c>
      <c r="AB28" s="350" t="s">
        <v>1748</v>
      </c>
      <c r="AC28" s="351" t="s">
        <v>1512</v>
      </c>
      <c r="AD28" s="390" t="s">
        <v>630</v>
      </c>
      <c r="AE28" s="391"/>
    </row>
    <row r="29" spans="1:32" s="109" customFormat="1" ht="87.75" customHeight="1" x14ac:dyDescent="0.2">
      <c r="A29" s="110">
        <v>24</v>
      </c>
      <c r="B29" s="351" t="s">
        <v>1651</v>
      </c>
      <c r="C29" s="351"/>
      <c r="D29" s="132">
        <v>46003</v>
      </c>
      <c r="E29" s="128" t="s">
        <v>1650</v>
      </c>
      <c r="F29" s="351"/>
      <c r="G29" s="351" t="s">
        <v>1536</v>
      </c>
      <c r="H29" s="350"/>
      <c r="I29" s="327">
        <v>3</v>
      </c>
      <c r="J29" s="106">
        <f>O29*0.9%</f>
        <v>33.593400000000003</v>
      </c>
      <c r="K29" s="351" t="s">
        <v>57</v>
      </c>
      <c r="L29" s="351" t="s">
        <v>543</v>
      </c>
      <c r="M29" s="350" t="s">
        <v>1093</v>
      </c>
      <c r="N29" s="110">
        <v>2026</v>
      </c>
      <c r="O29" s="107">
        <v>3732.6</v>
      </c>
      <c r="P29" s="107">
        <v>0</v>
      </c>
      <c r="Q29" s="106">
        <v>0</v>
      </c>
      <c r="R29" s="350" t="s">
        <v>353</v>
      </c>
      <c r="S29" s="351" t="s">
        <v>342</v>
      </c>
      <c r="T29" s="237">
        <v>0</v>
      </c>
      <c r="U29" s="291" t="s">
        <v>340</v>
      </c>
      <c r="V29" s="237">
        <v>0</v>
      </c>
      <c r="W29" s="351" t="s">
        <v>101</v>
      </c>
      <c r="X29" s="351" t="s">
        <v>245</v>
      </c>
      <c r="Y29" s="351" t="s">
        <v>238</v>
      </c>
      <c r="Z29" s="233" t="s">
        <v>239</v>
      </c>
      <c r="AA29" s="351" t="s">
        <v>1563</v>
      </c>
      <c r="AB29" s="350"/>
      <c r="AC29" s="156"/>
      <c r="AD29" s="351" t="s">
        <v>630</v>
      </c>
      <c r="AE29" s="350" t="s">
        <v>147</v>
      </c>
      <c r="AF29" s="108"/>
    </row>
    <row r="30" spans="1:32" s="109" customFormat="1" ht="120" customHeight="1" x14ac:dyDescent="0.2">
      <c r="A30" s="110">
        <v>25</v>
      </c>
      <c r="B30" s="351" t="s">
        <v>1652</v>
      </c>
      <c r="C30" s="351"/>
      <c r="D30" s="132">
        <v>46003</v>
      </c>
      <c r="E30" s="128" t="s">
        <v>1650</v>
      </c>
      <c r="F30" s="351"/>
      <c r="G30" s="351" t="s">
        <v>1536</v>
      </c>
      <c r="H30" s="350"/>
      <c r="I30" s="327">
        <v>3</v>
      </c>
      <c r="J30" s="106">
        <f>O30*0.9%</f>
        <v>42.58890000000001</v>
      </c>
      <c r="K30" s="351" t="s">
        <v>57</v>
      </c>
      <c r="L30" s="351" t="s">
        <v>543</v>
      </c>
      <c r="M30" s="350" t="s">
        <v>1093</v>
      </c>
      <c r="N30" s="110">
        <v>2026</v>
      </c>
      <c r="O30" s="107">
        <v>4732.1000000000004</v>
      </c>
      <c r="P30" s="107">
        <v>0</v>
      </c>
      <c r="Q30" s="106">
        <v>0</v>
      </c>
      <c r="R30" s="350" t="s">
        <v>353</v>
      </c>
      <c r="S30" s="351" t="s">
        <v>342</v>
      </c>
      <c r="T30" s="237">
        <v>0</v>
      </c>
      <c r="U30" s="291" t="s">
        <v>340</v>
      </c>
      <c r="V30" s="237">
        <v>0</v>
      </c>
      <c r="W30" s="351" t="s">
        <v>101</v>
      </c>
      <c r="X30" s="351" t="s">
        <v>245</v>
      </c>
      <c r="Y30" s="351" t="s">
        <v>238</v>
      </c>
      <c r="Z30" s="233" t="s">
        <v>239</v>
      </c>
      <c r="AA30" s="351" t="s">
        <v>1563</v>
      </c>
      <c r="AB30" s="350"/>
      <c r="AC30" s="156"/>
      <c r="AD30" s="351" t="s">
        <v>630</v>
      </c>
      <c r="AE30" s="350" t="s">
        <v>147</v>
      </c>
      <c r="AF30" s="108"/>
    </row>
    <row r="31" spans="1:32" s="109" customFormat="1" ht="64.5" customHeight="1" x14ac:dyDescent="0.2">
      <c r="A31" s="110">
        <v>26</v>
      </c>
      <c r="B31" s="351" t="s">
        <v>1653</v>
      </c>
      <c r="C31" s="351"/>
      <c r="D31" s="132">
        <v>46098</v>
      </c>
      <c r="E31" s="351" t="s">
        <v>1768</v>
      </c>
      <c r="F31" s="351" t="s">
        <v>1767</v>
      </c>
      <c r="G31" s="351" t="s">
        <v>1762</v>
      </c>
      <c r="H31" s="350" t="s">
        <v>1761</v>
      </c>
      <c r="I31" s="327"/>
      <c r="J31" s="106"/>
      <c r="K31" s="351" t="s">
        <v>38</v>
      </c>
      <c r="L31" s="351" t="s">
        <v>543</v>
      </c>
      <c r="M31" s="350" t="s">
        <v>1093</v>
      </c>
      <c r="N31" s="110" t="s">
        <v>511</v>
      </c>
      <c r="O31" s="107">
        <v>37140</v>
      </c>
      <c r="P31" s="107">
        <v>0</v>
      </c>
      <c r="Q31" s="106">
        <v>0</v>
      </c>
      <c r="R31" s="350" t="s">
        <v>124</v>
      </c>
      <c r="S31" s="351" t="s">
        <v>342</v>
      </c>
      <c r="T31" s="107">
        <v>0</v>
      </c>
      <c r="U31" s="291" t="s">
        <v>340</v>
      </c>
      <c r="V31" s="237">
        <v>0</v>
      </c>
      <c r="W31" s="351" t="s">
        <v>101</v>
      </c>
      <c r="X31" s="351" t="s">
        <v>245</v>
      </c>
      <c r="Y31" s="351" t="s">
        <v>238</v>
      </c>
      <c r="Z31" s="233" t="s">
        <v>239</v>
      </c>
      <c r="AA31" s="351" t="s">
        <v>1763</v>
      </c>
      <c r="AB31" s="350" t="s">
        <v>1764</v>
      </c>
      <c r="AC31" s="350" t="s">
        <v>1765</v>
      </c>
      <c r="AD31" s="351" t="s">
        <v>630</v>
      </c>
      <c r="AE31" s="350" t="s">
        <v>1766</v>
      </c>
      <c r="AF31" s="108"/>
    </row>
    <row r="32" spans="1:32" s="109" customFormat="1" ht="120" customHeight="1" x14ac:dyDescent="0.2">
      <c r="A32" s="110">
        <v>27</v>
      </c>
      <c r="B32" s="146" t="s">
        <v>1787</v>
      </c>
      <c r="C32" s="350"/>
      <c r="D32" s="128">
        <v>46104</v>
      </c>
      <c r="E32" s="132" t="s">
        <v>1784</v>
      </c>
      <c r="F32" s="350" t="s">
        <v>1785</v>
      </c>
      <c r="G32" s="351" t="s">
        <v>1786</v>
      </c>
      <c r="H32" s="350" t="s">
        <v>1698</v>
      </c>
      <c r="I32" s="350">
        <v>2</v>
      </c>
      <c r="J32" s="106">
        <f t="shared" ref="J32" si="3">O32*0.9%</f>
        <v>9.9134640000000012</v>
      </c>
      <c r="K32" s="350" t="s">
        <v>34</v>
      </c>
      <c r="L32" s="350" t="s">
        <v>549</v>
      </c>
      <c r="M32" s="350" t="s">
        <v>1093</v>
      </c>
      <c r="N32" s="350">
        <v>2026</v>
      </c>
      <c r="O32" s="107">
        <v>1101.4960000000001</v>
      </c>
      <c r="P32" s="107">
        <v>0</v>
      </c>
      <c r="Q32" s="106">
        <f>O32-P32</f>
        <v>1101.4960000000001</v>
      </c>
      <c r="R32" s="350" t="s">
        <v>124</v>
      </c>
      <c r="S32" s="351" t="s">
        <v>342</v>
      </c>
      <c r="T32" s="107">
        <v>0</v>
      </c>
      <c r="U32" s="351" t="s">
        <v>340</v>
      </c>
      <c r="V32" s="107">
        <v>0</v>
      </c>
      <c r="W32" s="110" t="s">
        <v>101</v>
      </c>
      <c r="X32" s="350" t="s">
        <v>237</v>
      </c>
      <c r="Y32" s="350" t="s">
        <v>238</v>
      </c>
      <c r="Z32" s="350" t="s">
        <v>239</v>
      </c>
      <c r="AA32" s="351" t="s">
        <v>1788</v>
      </c>
      <c r="AB32" s="350" t="s">
        <v>1347</v>
      </c>
      <c r="AC32" s="351" t="s">
        <v>1348</v>
      </c>
      <c r="AD32" s="350" t="s">
        <v>1168</v>
      </c>
      <c r="AE32" s="350" t="s">
        <v>147</v>
      </c>
      <c r="AF32" s="108"/>
    </row>
    <row r="33" spans="1:32" s="109" customFormat="1" ht="123" customHeight="1" x14ac:dyDescent="0.2">
      <c r="A33" s="110">
        <v>28</v>
      </c>
      <c r="B33" s="350" t="s">
        <v>1789</v>
      </c>
      <c r="C33" s="351"/>
      <c r="D33" s="128">
        <v>46104</v>
      </c>
      <c r="E33" s="132" t="s">
        <v>1784</v>
      </c>
      <c r="F33" s="350" t="s">
        <v>1792</v>
      </c>
      <c r="G33" s="351" t="s">
        <v>1790</v>
      </c>
      <c r="H33" s="350" t="s">
        <v>1791</v>
      </c>
      <c r="I33" s="350">
        <v>3</v>
      </c>
      <c r="J33" s="106"/>
      <c r="K33" s="350" t="s">
        <v>36</v>
      </c>
      <c r="L33" s="350" t="s">
        <v>549</v>
      </c>
      <c r="M33" s="350" t="s">
        <v>1093</v>
      </c>
      <c r="N33" s="350">
        <v>2026</v>
      </c>
      <c r="O33" s="107">
        <v>1188</v>
      </c>
      <c r="P33" s="107">
        <v>0</v>
      </c>
      <c r="Q33" s="106">
        <f t="shared" ref="Q33" si="4">O33-P33</f>
        <v>1188</v>
      </c>
      <c r="R33" s="350" t="s">
        <v>59</v>
      </c>
      <c r="S33" s="351" t="s">
        <v>342</v>
      </c>
      <c r="T33" s="107">
        <v>0</v>
      </c>
      <c r="U33" s="351" t="s">
        <v>340</v>
      </c>
      <c r="V33" s="107">
        <v>0</v>
      </c>
      <c r="W33" s="110" t="s">
        <v>101</v>
      </c>
      <c r="X33" s="350" t="s">
        <v>237</v>
      </c>
      <c r="Y33" s="350" t="s">
        <v>238</v>
      </c>
      <c r="Z33" s="350" t="s">
        <v>239</v>
      </c>
      <c r="AA33" s="351" t="s">
        <v>1316</v>
      </c>
      <c r="AB33" s="350" t="s">
        <v>1347</v>
      </c>
      <c r="AC33" s="351" t="s">
        <v>1348</v>
      </c>
      <c r="AD33" s="350" t="s">
        <v>1168</v>
      </c>
      <c r="AE33" s="350" t="s">
        <v>147</v>
      </c>
      <c r="AF33" s="108"/>
    </row>
    <row r="34" spans="1:32" s="347" customFormat="1" x14ac:dyDescent="0.25">
      <c r="A34" s="343"/>
      <c r="B34" s="343"/>
      <c r="C34" s="427"/>
      <c r="D34" s="427"/>
      <c r="E34" s="427"/>
      <c r="F34" s="427"/>
      <c r="G34" s="344"/>
      <c r="H34" s="344"/>
      <c r="I34" s="343"/>
      <c r="J34" s="343"/>
      <c r="K34" s="344"/>
      <c r="L34" s="344"/>
      <c r="M34" s="343"/>
      <c r="N34" s="343"/>
      <c r="O34" s="344"/>
      <c r="P34" s="344"/>
      <c r="Q34" s="343"/>
      <c r="R34" s="343"/>
      <c r="S34" s="344"/>
      <c r="T34" s="344"/>
      <c r="U34" s="343"/>
      <c r="V34" s="343"/>
      <c r="W34" s="344"/>
      <c r="X34" s="344"/>
      <c r="Y34" s="343"/>
      <c r="Z34" s="343"/>
      <c r="AA34" s="344"/>
      <c r="AB34" s="344"/>
      <c r="AC34" s="343"/>
      <c r="AD34" s="345"/>
      <c r="AE34" s="346"/>
    </row>
    <row r="35" spans="1:32" s="127" customFormat="1" ht="117" customHeight="1" x14ac:dyDescent="0.25">
      <c r="A35" s="110">
        <v>28</v>
      </c>
      <c r="B35" s="350" t="s">
        <v>795</v>
      </c>
      <c r="C35" s="146" t="s">
        <v>1523</v>
      </c>
      <c r="D35" s="287">
        <v>45999</v>
      </c>
      <c r="E35" s="287"/>
      <c r="F35" s="146" t="s">
        <v>1524</v>
      </c>
      <c r="G35" s="146" t="s">
        <v>796</v>
      </c>
      <c r="H35" s="146" t="s">
        <v>765</v>
      </c>
      <c r="I35" s="110">
        <v>4</v>
      </c>
      <c r="J35" s="106">
        <f>O35*0.9%</f>
        <v>90.000000000000014</v>
      </c>
      <c r="K35" s="146" t="s">
        <v>766</v>
      </c>
      <c r="L35" s="350" t="s">
        <v>540</v>
      </c>
      <c r="M35" s="350" t="s">
        <v>252</v>
      </c>
      <c r="N35" s="110" t="s">
        <v>1617</v>
      </c>
      <c r="O35" s="262">
        <v>10000</v>
      </c>
      <c r="P35" s="262">
        <f>O35-T35-V35</f>
        <v>7911</v>
      </c>
      <c r="Q35" s="111">
        <v>0</v>
      </c>
      <c r="R35" s="338" t="s">
        <v>870</v>
      </c>
      <c r="S35" s="339"/>
      <c r="T35" s="340">
        <v>1590</v>
      </c>
      <c r="U35" s="146" t="s">
        <v>1036</v>
      </c>
      <c r="V35" s="340">
        <v>499</v>
      </c>
      <c r="W35" s="110" t="s">
        <v>101</v>
      </c>
      <c r="X35" s="110"/>
      <c r="Y35" s="110" t="s">
        <v>239</v>
      </c>
      <c r="Z35" s="110" t="s">
        <v>239</v>
      </c>
      <c r="AA35" s="146" t="s">
        <v>1037</v>
      </c>
      <c r="AB35" s="350" t="s">
        <v>820</v>
      </c>
      <c r="AC35" s="350" t="s">
        <v>819</v>
      </c>
      <c r="AD35" s="358" t="s">
        <v>964</v>
      </c>
      <c r="AE35" s="395"/>
    </row>
    <row r="36" spans="1:32" s="127" customFormat="1" ht="201.75" customHeight="1" x14ac:dyDescent="0.25">
      <c r="A36" s="110">
        <v>29</v>
      </c>
      <c r="B36" s="354" t="s">
        <v>817</v>
      </c>
      <c r="C36" s="354" t="s">
        <v>839</v>
      </c>
      <c r="D36" s="354"/>
      <c r="E36" s="354"/>
      <c r="F36" s="352"/>
      <c r="G36" s="122" t="s">
        <v>780</v>
      </c>
      <c r="H36" s="122" t="s">
        <v>762</v>
      </c>
      <c r="I36" s="354">
        <v>40</v>
      </c>
      <c r="J36" s="106">
        <f>O36*0.9%</f>
        <v>1350.0000000000002</v>
      </c>
      <c r="K36" s="350" t="s">
        <v>34</v>
      </c>
      <c r="L36" s="123" t="s">
        <v>1455</v>
      </c>
      <c r="M36" s="354" t="s">
        <v>779</v>
      </c>
      <c r="N36" s="124" t="s">
        <v>437</v>
      </c>
      <c r="O36" s="125">
        <v>150000</v>
      </c>
      <c r="P36" s="125"/>
      <c r="Q36" s="126">
        <v>0</v>
      </c>
      <c r="R36" s="354" t="s">
        <v>45</v>
      </c>
      <c r="S36" s="123" t="s">
        <v>342</v>
      </c>
      <c r="T36" s="123" t="s">
        <v>342</v>
      </c>
      <c r="U36" s="123" t="s">
        <v>342</v>
      </c>
      <c r="V36" s="123" t="s">
        <v>342</v>
      </c>
      <c r="W36" s="110" t="s">
        <v>120</v>
      </c>
      <c r="X36" s="123" t="s">
        <v>342</v>
      </c>
      <c r="Y36" s="123" t="s">
        <v>342</v>
      </c>
      <c r="Z36" s="123" t="s">
        <v>342</v>
      </c>
      <c r="AA36" s="122" t="s">
        <v>670</v>
      </c>
      <c r="AB36" s="354"/>
      <c r="AC36" s="354" t="s">
        <v>778</v>
      </c>
      <c r="AD36" s="379" t="s">
        <v>1473</v>
      </c>
      <c r="AE36" s="380"/>
    </row>
    <row r="37" spans="1:32" s="127" customFormat="1" ht="96" customHeight="1" x14ac:dyDescent="0.25">
      <c r="A37" s="110">
        <v>30</v>
      </c>
      <c r="B37" s="351" t="s">
        <v>1799</v>
      </c>
      <c r="C37" s="111" t="s">
        <v>1048</v>
      </c>
      <c r="D37" s="128">
        <v>46105</v>
      </c>
      <c r="E37" s="350"/>
      <c r="F37" s="350" t="s">
        <v>1795</v>
      </c>
      <c r="G37" s="350" t="s">
        <v>115</v>
      </c>
      <c r="H37" s="350" t="s">
        <v>1796</v>
      </c>
      <c r="I37" s="354">
        <v>5</v>
      </c>
      <c r="J37" s="106"/>
      <c r="K37" s="351" t="s">
        <v>35</v>
      </c>
      <c r="L37" s="351" t="s">
        <v>547</v>
      </c>
      <c r="M37" s="351" t="s">
        <v>58</v>
      </c>
      <c r="N37" s="110" t="s">
        <v>511</v>
      </c>
      <c r="O37" s="111">
        <v>13292.9</v>
      </c>
      <c r="P37" s="111">
        <v>13292.9</v>
      </c>
      <c r="Q37" s="111">
        <v>0</v>
      </c>
      <c r="R37" s="351" t="s">
        <v>45</v>
      </c>
      <c r="S37" s="351" t="s">
        <v>340</v>
      </c>
      <c r="T37" s="111">
        <v>0</v>
      </c>
      <c r="U37" s="351" t="s">
        <v>340</v>
      </c>
      <c r="V37" s="111">
        <v>0</v>
      </c>
      <c r="W37" s="110" t="s">
        <v>120</v>
      </c>
      <c r="X37" s="351" t="s">
        <v>243</v>
      </c>
      <c r="Y37" s="351" t="s">
        <v>239</v>
      </c>
      <c r="Z37" s="351" t="s">
        <v>239</v>
      </c>
      <c r="AA37" s="350" t="s">
        <v>285</v>
      </c>
      <c r="AB37" s="350" t="s">
        <v>1797</v>
      </c>
      <c r="AC37" s="350" t="s">
        <v>1798</v>
      </c>
      <c r="AD37" s="381" t="s">
        <v>1474</v>
      </c>
      <c r="AE37" s="381"/>
    </row>
    <row r="38" spans="1:32" s="127" customFormat="1" ht="96" customHeight="1" x14ac:dyDescent="0.25">
      <c r="A38" s="110">
        <v>31</v>
      </c>
      <c r="B38" s="351" t="s">
        <v>1809</v>
      </c>
      <c r="C38" s="111" t="s">
        <v>1802</v>
      </c>
      <c r="D38" s="128">
        <v>46105</v>
      </c>
      <c r="E38" s="350"/>
      <c r="F38" s="350" t="s">
        <v>1811</v>
      </c>
      <c r="G38" s="350" t="s">
        <v>115</v>
      </c>
      <c r="H38" s="350"/>
      <c r="I38" s="354">
        <v>5</v>
      </c>
      <c r="J38" s="106"/>
      <c r="K38" s="351" t="s">
        <v>35</v>
      </c>
      <c r="L38" s="351" t="s">
        <v>547</v>
      </c>
      <c r="M38" s="351" t="s">
        <v>252</v>
      </c>
      <c r="N38" s="110">
        <v>2026</v>
      </c>
      <c r="O38" s="111">
        <v>0</v>
      </c>
      <c r="P38" s="111">
        <v>0</v>
      </c>
      <c r="Q38" s="111">
        <v>0</v>
      </c>
      <c r="R38" s="351" t="s">
        <v>45</v>
      </c>
      <c r="S38" s="351" t="s">
        <v>340</v>
      </c>
      <c r="T38" s="111">
        <v>0</v>
      </c>
      <c r="U38" s="351" t="s">
        <v>340</v>
      </c>
      <c r="V38" s="111">
        <v>0</v>
      </c>
      <c r="W38" s="110" t="s">
        <v>120</v>
      </c>
      <c r="X38" s="351" t="s">
        <v>243</v>
      </c>
      <c r="Y38" s="351" t="s">
        <v>239</v>
      </c>
      <c r="Z38" s="351" t="s">
        <v>239</v>
      </c>
      <c r="AA38" s="350" t="s">
        <v>1062</v>
      </c>
      <c r="AB38" s="428"/>
      <c r="AC38" s="429" t="s">
        <v>1810</v>
      </c>
      <c r="AD38" s="381" t="s">
        <v>1474</v>
      </c>
      <c r="AE38" s="381"/>
    </row>
    <row r="39" spans="1:32" s="127" customFormat="1" ht="108.75" customHeight="1" x14ac:dyDescent="0.25">
      <c r="A39" s="110">
        <v>32</v>
      </c>
      <c r="B39" s="351" t="s">
        <v>938</v>
      </c>
      <c r="C39" s="111" t="s">
        <v>1048</v>
      </c>
      <c r="D39" s="128">
        <v>46003</v>
      </c>
      <c r="E39" s="350"/>
      <c r="F39" s="350" t="s">
        <v>1645</v>
      </c>
      <c r="G39" s="350" t="s">
        <v>115</v>
      </c>
      <c r="H39" s="350" t="s">
        <v>1349</v>
      </c>
      <c r="I39" s="354">
        <v>5</v>
      </c>
      <c r="J39" s="106"/>
      <c r="K39" s="351" t="s">
        <v>75</v>
      </c>
      <c r="L39" s="351" t="s">
        <v>547</v>
      </c>
      <c r="M39" s="351" t="s">
        <v>252</v>
      </c>
      <c r="N39" s="110" t="s">
        <v>511</v>
      </c>
      <c r="O39" s="111">
        <v>13292.9</v>
      </c>
      <c r="P39" s="111">
        <v>13292.9</v>
      </c>
      <c r="Q39" s="111">
        <v>0</v>
      </c>
      <c r="R39" s="351" t="s">
        <v>45</v>
      </c>
      <c r="S39" s="351" t="s">
        <v>340</v>
      </c>
      <c r="T39" s="111">
        <v>0</v>
      </c>
      <c r="U39" s="351" t="s">
        <v>340</v>
      </c>
      <c r="V39" s="111">
        <v>0</v>
      </c>
      <c r="W39" s="110" t="s">
        <v>120</v>
      </c>
      <c r="X39" s="351" t="s">
        <v>243</v>
      </c>
      <c r="Y39" s="351" t="s">
        <v>239</v>
      </c>
      <c r="Z39" s="351" t="s">
        <v>239</v>
      </c>
      <c r="AA39" s="351" t="s">
        <v>303</v>
      </c>
      <c r="AB39" s="350" t="s">
        <v>153</v>
      </c>
      <c r="AC39" s="350" t="s">
        <v>174</v>
      </c>
      <c r="AD39" s="381" t="s">
        <v>1474</v>
      </c>
      <c r="AE39" s="381"/>
    </row>
    <row r="40" spans="1:32" s="109" customFormat="1" ht="108" customHeight="1" x14ac:dyDescent="0.2">
      <c r="A40" s="110">
        <v>33</v>
      </c>
      <c r="B40" s="350" t="s">
        <v>1232</v>
      </c>
      <c r="C40" s="111" t="s">
        <v>1048</v>
      </c>
      <c r="D40" s="128">
        <v>46003</v>
      </c>
      <c r="E40" s="351"/>
      <c r="F40" s="350" t="s">
        <v>1646</v>
      </c>
      <c r="G40" s="350" t="s">
        <v>115</v>
      </c>
      <c r="H40" s="350" t="s">
        <v>1350</v>
      </c>
      <c r="I40" s="191"/>
      <c r="J40" s="106">
        <f t="shared" ref="J40:J51" si="5">O40*0.9%</f>
        <v>139.57470000000001</v>
      </c>
      <c r="K40" s="351" t="s">
        <v>57</v>
      </c>
      <c r="L40" s="350" t="s">
        <v>547</v>
      </c>
      <c r="M40" s="351" t="s">
        <v>252</v>
      </c>
      <c r="N40" s="350">
        <v>2026</v>
      </c>
      <c r="O40" s="107">
        <v>15508.3</v>
      </c>
      <c r="P40" s="107">
        <v>15508.3</v>
      </c>
      <c r="Q40" s="107">
        <v>0</v>
      </c>
      <c r="R40" s="351" t="s">
        <v>45</v>
      </c>
      <c r="S40" s="351" t="s">
        <v>340</v>
      </c>
      <c r="T40" s="111">
        <v>0</v>
      </c>
      <c r="U40" s="351" t="s">
        <v>340</v>
      </c>
      <c r="V40" s="111">
        <v>0</v>
      </c>
      <c r="W40" s="110" t="s">
        <v>120</v>
      </c>
      <c r="X40" s="351" t="s">
        <v>243</v>
      </c>
      <c r="Y40" s="351" t="s">
        <v>239</v>
      </c>
      <c r="Z40" s="351" t="s">
        <v>239</v>
      </c>
      <c r="AA40" s="350" t="s">
        <v>1233</v>
      </c>
      <c r="AB40" s="350" t="s">
        <v>1475</v>
      </c>
      <c r="AC40" s="350" t="s">
        <v>1476</v>
      </c>
      <c r="AD40" s="381" t="s">
        <v>1477</v>
      </c>
      <c r="AE40" s="381"/>
      <c r="AF40" s="108"/>
    </row>
    <row r="41" spans="1:32" s="109" customFormat="1" ht="98.25" customHeight="1" x14ac:dyDescent="0.2">
      <c r="A41" s="110">
        <v>34</v>
      </c>
      <c r="B41" s="350" t="s">
        <v>1234</v>
      </c>
      <c r="C41" s="111" t="s">
        <v>1048</v>
      </c>
      <c r="D41" s="128">
        <v>46003</v>
      </c>
      <c r="E41" s="351"/>
      <c r="F41" s="350" t="s">
        <v>1646</v>
      </c>
      <c r="G41" s="350" t="s">
        <v>115</v>
      </c>
      <c r="H41" s="350" t="s">
        <v>1350</v>
      </c>
      <c r="I41" s="191"/>
      <c r="J41" s="106">
        <f t="shared" si="5"/>
        <v>139.57470000000001</v>
      </c>
      <c r="K41" s="351" t="s">
        <v>57</v>
      </c>
      <c r="L41" s="350" t="s">
        <v>547</v>
      </c>
      <c r="M41" s="351" t="s">
        <v>252</v>
      </c>
      <c r="N41" s="350">
        <v>2026</v>
      </c>
      <c r="O41" s="107">
        <v>15508.3</v>
      </c>
      <c r="P41" s="107">
        <v>15508.3</v>
      </c>
      <c r="Q41" s="107">
        <v>0</v>
      </c>
      <c r="R41" s="351" t="s">
        <v>45</v>
      </c>
      <c r="S41" s="351" t="s">
        <v>340</v>
      </c>
      <c r="T41" s="111">
        <v>0</v>
      </c>
      <c r="U41" s="351" t="s">
        <v>340</v>
      </c>
      <c r="V41" s="111">
        <v>0</v>
      </c>
      <c r="W41" s="110" t="s">
        <v>120</v>
      </c>
      <c r="X41" s="351" t="s">
        <v>243</v>
      </c>
      <c r="Y41" s="351" t="s">
        <v>239</v>
      </c>
      <c r="Z41" s="351" t="s">
        <v>239</v>
      </c>
      <c r="AA41" s="350" t="s">
        <v>1233</v>
      </c>
      <c r="AB41" s="350" t="s">
        <v>1478</v>
      </c>
      <c r="AC41" s="350" t="s">
        <v>1479</v>
      </c>
      <c r="AD41" s="381" t="s">
        <v>1477</v>
      </c>
      <c r="AE41" s="381"/>
      <c r="AF41" s="108"/>
    </row>
    <row r="42" spans="1:32" s="109" customFormat="1" ht="99" customHeight="1" x14ac:dyDescent="0.2">
      <c r="A42" s="110">
        <v>35</v>
      </c>
      <c r="B42" s="350" t="s">
        <v>1235</v>
      </c>
      <c r="C42" s="111" t="s">
        <v>1048</v>
      </c>
      <c r="D42" s="128">
        <v>46003</v>
      </c>
      <c r="E42" s="351"/>
      <c r="F42" s="350" t="s">
        <v>1646</v>
      </c>
      <c r="G42" s="350" t="s">
        <v>115</v>
      </c>
      <c r="H42" s="350" t="s">
        <v>1350</v>
      </c>
      <c r="I42" s="191"/>
      <c r="J42" s="106">
        <f t="shared" si="5"/>
        <v>139.57470000000001</v>
      </c>
      <c r="K42" s="351" t="s">
        <v>57</v>
      </c>
      <c r="L42" s="350" t="s">
        <v>547</v>
      </c>
      <c r="M42" s="351" t="s">
        <v>252</v>
      </c>
      <c r="N42" s="350">
        <v>2026</v>
      </c>
      <c r="O42" s="107">
        <v>15508.3</v>
      </c>
      <c r="P42" s="107">
        <v>15508.3</v>
      </c>
      <c r="Q42" s="107">
        <v>0</v>
      </c>
      <c r="R42" s="351" t="s">
        <v>45</v>
      </c>
      <c r="S42" s="351" t="s">
        <v>340</v>
      </c>
      <c r="T42" s="111">
        <v>0</v>
      </c>
      <c r="U42" s="351" t="s">
        <v>340</v>
      </c>
      <c r="V42" s="111">
        <v>0</v>
      </c>
      <c r="W42" s="110" t="s">
        <v>120</v>
      </c>
      <c r="X42" s="351" t="s">
        <v>243</v>
      </c>
      <c r="Y42" s="351" t="s">
        <v>239</v>
      </c>
      <c r="Z42" s="351" t="s">
        <v>239</v>
      </c>
      <c r="AA42" s="350" t="s">
        <v>1233</v>
      </c>
      <c r="AB42" s="350" t="s">
        <v>1480</v>
      </c>
      <c r="AC42" s="350" t="s">
        <v>1479</v>
      </c>
      <c r="AD42" s="381" t="s">
        <v>1477</v>
      </c>
      <c r="AE42" s="381"/>
      <c r="AF42" s="108"/>
    </row>
    <row r="43" spans="1:32" s="109" customFormat="1" ht="89.25" customHeight="1" x14ac:dyDescent="0.2">
      <c r="A43" s="110">
        <v>36</v>
      </c>
      <c r="B43" s="350" t="s">
        <v>1236</v>
      </c>
      <c r="C43" s="111" t="s">
        <v>1048</v>
      </c>
      <c r="D43" s="128">
        <v>46003</v>
      </c>
      <c r="E43" s="351"/>
      <c r="F43" s="350" t="s">
        <v>1646</v>
      </c>
      <c r="G43" s="350" t="s">
        <v>115</v>
      </c>
      <c r="H43" s="350" t="s">
        <v>1350</v>
      </c>
      <c r="I43" s="191"/>
      <c r="J43" s="106">
        <f t="shared" si="5"/>
        <v>139.57470000000001</v>
      </c>
      <c r="K43" s="351" t="s">
        <v>57</v>
      </c>
      <c r="L43" s="350" t="s">
        <v>547</v>
      </c>
      <c r="M43" s="351" t="s">
        <v>252</v>
      </c>
      <c r="N43" s="350">
        <v>2026</v>
      </c>
      <c r="O43" s="107">
        <v>15508.3</v>
      </c>
      <c r="P43" s="107">
        <v>15508.3</v>
      </c>
      <c r="Q43" s="107">
        <v>0</v>
      </c>
      <c r="R43" s="351" t="s">
        <v>45</v>
      </c>
      <c r="S43" s="351" t="s">
        <v>340</v>
      </c>
      <c r="T43" s="111">
        <v>0</v>
      </c>
      <c r="U43" s="351" t="s">
        <v>340</v>
      </c>
      <c r="V43" s="111">
        <v>0</v>
      </c>
      <c r="W43" s="110" t="s">
        <v>120</v>
      </c>
      <c r="X43" s="351" t="s">
        <v>243</v>
      </c>
      <c r="Y43" s="351" t="s">
        <v>239</v>
      </c>
      <c r="Z43" s="351" t="s">
        <v>239</v>
      </c>
      <c r="AA43" s="350" t="s">
        <v>1233</v>
      </c>
      <c r="AB43" s="350" t="s">
        <v>1481</v>
      </c>
      <c r="AC43" s="350" t="s">
        <v>1479</v>
      </c>
      <c r="AD43" s="381" t="s">
        <v>1477</v>
      </c>
      <c r="AE43" s="381"/>
      <c r="AF43" s="108"/>
    </row>
    <row r="44" spans="1:32" s="109" customFormat="1" ht="60.75" customHeight="1" x14ac:dyDescent="0.2">
      <c r="A44" s="110">
        <v>37</v>
      </c>
      <c r="B44" s="350" t="s">
        <v>1229</v>
      </c>
      <c r="C44" s="111" t="s">
        <v>1641</v>
      </c>
      <c r="D44" s="128">
        <v>46003</v>
      </c>
      <c r="E44" s="351"/>
      <c r="F44" s="350" t="s">
        <v>1543</v>
      </c>
      <c r="G44" s="350" t="s">
        <v>115</v>
      </c>
      <c r="H44" s="350" t="s">
        <v>534</v>
      </c>
      <c r="I44" s="191"/>
      <c r="J44" s="106">
        <f t="shared" ref="J44:J45" si="6">O44*0.9%</f>
        <v>119.63610000000001</v>
      </c>
      <c r="K44" s="351" t="s">
        <v>443</v>
      </c>
      <c r="L44" s="351" t="s">
        <v>547</v>
      </c>
      <c r="M44" s="351" t="s">
        <v>1542</v>
      </c>
      <c r="N44" s="110" t="s">
        <v>511</v>
      </c>
      <c r="O44" s="111">
        <v>13292.9</v>
      </c>
      <c r="P44" s="111">
        <v>13292.9</v>
      </c>
      <c r="Q44" s="111">
        <v>0</v>
      </c>
      <c r="R44" s="351" t="s">
        <v>45</v>
      </c>
      <c r="S44" s="351" t="s">
        <v>340</v>
      </c>
      <c r="T44" s="111">
        <v>0</v>
      </c>
      <c r="U44" s="351" t="s">
        <v>340</v>
      </c>
      <c r="V44" s="111">
        <v>0</v>
      </c>
      <c r="W44" s="110" t="s">
        <v>120</v>
      </c>
      <c r="X44" s="351" t="s">
        <v>243</v>
      </c>
      <c r="Y44" s="351" t="s">
        <v>239</v>
      </c>
      <c r="Z44" s="351" t="s">
        <v>239</v>
      </c>
      <c r="AA44" s="352" t="s">
        <v>339</v>
      </c>
      <c r="AB44" s="350"/>
      <c r="AC44" s="350" t="s">
        <v>1544</v>
      </c>
      <c r="AD44" s="381" t="s">
        <v>1477</v>
      </c>
      <c r="AE44" s="381"/>
      <c r="AF44" s="108"/>
    </row>
    <row r="45" spans="1:32" s="109" customFormat="1" ht="65.25" customHeight="1" x14ac:dyDescent="0.2">
      <c r="A45" s="351">
        <v>38</v>
      </c>
      <c r="B45" s="350" t="s">
        <v>1813</v>
      </c>
      <c r="C45" s="111" t="s">
        <v>1641</v>
      </c>
      <c r="D45" s="128">
        <v>46105</v>
      </c>
      <c r="E45" s="351"/>
      <c r="F45" s="351" t="s">
        <v>1812</v>
      </c>
      <c r="G45" s="350" t="s">
        <v>115</v>
      </c>
      <c r="H45" s="350" t="s">
        <v>534</v>
      </c>
      <c r="I45" s="191"/>
      <c r="J45" s="106">
        <f t="shared" si="6"/>
        <v>119.63610000000001</v>
      </c>
      <c r="K45" s="351" t="s">
        <v>38</v>
      </c>
      <c r="L45" s="350" t="s">
        <v>547</v>
      </c>
      <c r="M45" s="351" t="s">
        <v>1542</v>
      </c>
      <c r="N45" s="350" t="s">
        <v>511</v>
      </c>
      <c r="O45" s="111">
        <v>13292.9</v>
      </c>
      <c r="P45" s="107">
        <v>0</v>
      </c>
      <c r="Q45" s="107">
        <f>O45</f>
        <v>13292.9</v>
      </c>
      <c r="R45" s="351" t="s">
        <v>45</v>
      </c>
      <c r="S45" s="351" t="s">
        <v>340</v>
      </c>
      <c r="T45" s="111">
        <v>0</v>
      </c>
      <c r="U45" s="351" t="s">
        <v>340</v>
      </c>
      <c r="V45" s="111">
        <v>0</v>
      </c>
      <c r="W45" s="110" t="s">
        <v>120</v>
      </c>
      <c r="X45" s="351" t="s">
        <v>243</v>
      </c>
      <c r="Y45" s="351" t="s">
        <v>239</v>
      </c>
      <c r="Z45" s="351" t="s">
        <v>239</v>
      </c>
      <c r="AA45" s="350" t="s">
        <v>303</v>
      </c>
      <c r="AB45" s="350"/>
      <c r="AC45" s="429" t="s">
        <v>1814</v>
      </c>
      <c r="AD45" s="379" t="s">
        <v>957</v>
      </c>
      <c r="AE45" s="380"/>
      <c r="AF45" s="108"/>
    </row>
    <row r="46" spans="1:32" s="127" customFormat="1" ht="76.5" customHeight="1" x14ac:dyDescent="0.25">
      <c r="A46" s="110">
        <v>39</v>
      </c>
      <c r="B46" s="111" t="s">
        <v>49</v>
      </c>
      <c r="C46" s="111" t="s">
        <v>1048</v>
      </c>
      <c r="D46" s="128">
        <v>46003</v>
      </c>
      <c r="E46" s="111"/>
      <c r="F46" s="111" t="s">
        <v>1465</v>
      </c>
      <c r="G46" s="351" t="s">
        <v>233</v>
      </c>
      <c r="H46" s="351" t="s">
        <v>868</v>
      </c>
      <c r="I46" s="110">
        <v>13</v>
      </c>
      <c r="J46" s="106">
        <f t="shared" si="5"/>
        <v>10373.013000000001</v>
      </c>
      <c r="K46" s="350" t="s">
        <v>34</v>
      </c>
      <c r="L46" s="351" t="s">
        <v>104</v>
      </c>
      <c r="M46" s="351" t="s">
        <v>1201</v>
      </c>
      <c r="N46" s="110" t="s">
        <v>1279</v>
      </c>
      <c r="O46" s="126">
        <v>1152557</v>
      </c>
      <c r="P46" s="137">
        <f>O46</f>
        <v>1152557</v>
      </c>
      <c r="Q46" s="126">
        <v>0</v>
      </c>
      <c r="R46" s="351" t="s">
        <v>45</v>
      </c>
      <c r="S46" s="110" t="s">
        <v>243</v>
      </c>
      <c r="T46" s="126">
        <v>0</v>
      </c>
      <c r="U46" s="110" t="s">
        <v>243</v>
      </c>
      <c r="V46" s="126">
        <v>0</v>
      </c>
      <c r="W46" s="110" t="s">
        <v>120</v>
      </c>
      <c r="X46" s="351" t="s">
        <v>243</v>
      </c>
      <c r="Y46" s="351" t="s">
        <v>239</v>
      </c>
      <c r="Z46" s="351" t="s">
        <v>239</v>
      </c>
      <c r="AA46" s="351" t="s">
        <v>665</v>
      </c>
      <c r="AB46" s="350" t="s">
        <v>587</v>
      </c>
      <c r="AC46" s="350" t="s">
        <v>175</v>
      </c>
      <c r="AD46" s="381" t="s">
        <v>1477</v>
      </c>
      <c r="AE46" s="381"/>
    </row>
    <row r="47" spans="1:32" s="127" customFormat="1" ht="171" customHeight="1" x14ac:dyDescent="0.25">
      <c r="A47" s="110">
        <v>40</v>
      </c>
      <c r="B47" s="351" t="s">
        <v>33</v>
      </c>
      <c r="C47" s="350" t="s">
        <v>1237</v>
      </c>
      <c r="D47" s="128">
        <v>45987</v>
      </c>
      <c r="E47" s="351" t="s">
        <v>941</v>
      </c>
      <c r="F47" s="351" t="s">
        <v>1611</v>
      </c>
      <c r="G47" s="351" t="s">
        <v>959</v>
      </c>
      <c r="H47" s="351" t="s">
        <v>1204</v>
      </c>
      <c r="I47" s="351">
        <v>14</v>
      </c>
      <c r="J47" s="106">
        <f t="shared" si="5"/>
        <v>823.80861000000004</v>
      </c>
      <c r="K47" s="352" t="s">
        <v>34</v>
      </c>
      <c r="L47" s="351" t="s">
        <v>251</v>
      </c>
      <c r="M47" s="351" t="s">
        <v>58</v>
      </c>
      <c r="N47" s="350" t="s">
        <v>1238</v>
      </c>
      <c r="O47" s="126">
        <v>91534.29</v>
      </c>
      <c r="P47" s="126">
        <v>4576.7</v>
      </c>
      <c r="Q47" s="341">
        <v>0</v>
      </c>
      <c r="R47" s="350" t="s">
        <v>348</v>
      </c>
      <c r="S47" s="110" t="s">
        <v>808</v>
      </c>
      <c r="T47" s="126">
        <v>0</v>
      </c>
      <c r="U47" s="350" t="s">
        <v>809</v>
      </c>
      <c r="V47" s="126">
        <v>86957.57</v>
      </c>
      <c r="W47" s="350" t="s">
        <v>101</v>
      </c>
      <c r="X47" s="351" t="s">
        <v>255</v>
      </c>
      <c r="Y47" s="350" t="s">
        <v>238</v>
      </c>
      <c r="Z47" s="351" t="s">
        <v>239</v>
      </c>
      <c r="AA47" s="351" t="s">
        <v>666</v>
      </c>
      <c r="AB47" s="351" t="s">
        <v>169</v>
      </c>
      <c r="AC47" s="351" t="s">
        <v>188</v>
      </c>
      <c r="AD47" s="351" t="s">
        <v>523</v>
      </c>
      <c r="AE47" s="351" t="s">
        <v>523</v>
      </c>
    </row>
    <row r="48" spans="1:32" s="127" customFormat="1" ht="89.25" x14ac:dyDescent="0.25">
      <c r="A48" s="351">
        <v>41</v>
      </c>
      <c r="B48" s="351" t="s">
        <v>1800</v>
      </c>
      <c r="C48" s="350" t="s">
        <v>1802</v>
      </c>
      <c r="D48" s="128">
        <v>46104</v>
      </c>
      <c r="E48" s="351" t="s">
        <v>1807</v>
      </c>
      <c r="F48" s="351"/>
      <c r="G48" s="351" t="s">
        <v>1806</v>
      </c>
      <c r="H48" s="351" t="s">
        <v>1803</v>
      </c>
      <c r="I48" s="351">
        <v>2</v>
      </c>
      <c r="J48" s="106">
        <f t="shared" si="5"/>
        <v>27.000000000000004</v>
      </c>
      <c r="K48" s="351" t="s">
        <v>35</v>
      </c>
      <c r="L48" s="351" t="s">
        <v>111</v>
      </c>
      <c r="M48" s="351" t="s">
        <v>1542</v>
      </c>
      <c r="N48" s="350" t="s">
        <v>511</v>
      </c>
      <c r="O48" s="126">
        <v>3000</v>
      </c>
      <c r="P48" s="126">
        <v>3000</v>
      </c>
      <c r="Q48" s="341">
        <v>0</v>
      </c>
      <c r="R48" s="350" t="s">
        <v>47</v>
      </c>
      <c r="S48" s="350" t="s">
        <v>243</v>
      </c>
      <c r="T48" s="126">
        <v>0</v>
      </c>
      <c r="U48" s="350" t="s">
        <v>243</v>
      </c>
      <c r="V48" s="350">
        <v>0</v>
      </c>
      <c r="W48" s="110" t="s">
        <v>101</v>
      </c>
      <c r="X48" s="350" t="s">
        <v>255</v>
      </c>
      <c r="Y48" s="350" t="s">
        <v>239</v>
      </c>
      <c r="Z48" s="350" t="s">
        <v>239</v>
      </c>
      <c r="AA48" s="350" t="s">
        <v>1805</v>
      </c>
      <c r="AB48" s="350" t="s">
        <v>792</v>
      </c>
      <c r="AC48" s="350" t="s">
        <v>789</v>
      </c>
      <c r="AD48" s="360" t="s">
        <v>1487</v>
      </c>
      <c r="AE48" s="430"/>
    </row>
    <row r="49" spans="1:32" s="127" customFormat="1" ht="89.25" x14ac:dyDescent="0.25">
      <c r="A49" s="110">
        <v>42</v>
      </c>
      <c r="B49" s="351" t="s">
        <v>1801</v>
      </c>
      <c r="C49" s="350" t="s">
        <v>1802</v>
      </c>
      <c r="D49" s="128">
        <v>46104</v>
      </c>
      <c r="E49" s="351" t="s">
        <v>1807</v>
      </c>
      <c r="F49" s="351"/>
      <c r="G49" s="351" t="s">
        <v>1806</v>
      </c>
      <c r="H49" s="351" t="s">
        <v>1804</v>
      </c>
      <c r="I49" s="351">
        <v>2</v>
      </c>
      <c r="J49" s="106">
        <f t="shared" si="5"/>
        <v>9.0000000000000018</v>
      </c>
      <c r="K49" s="351" t="s">
        <v>35</v>
      </c>
      <c r="L49" s="351" t="s">
        <v>111</v>
      </c>
      <c r="M49" s="351" t="s">
        <v>1542</v>
      </c>
      <c r="N49" s="350" t="s">
        <v>511</v>
      </c>
      <c r="O49" s="126">
        <v>1000</v>
      </c>
      <c r="P49" s="126">
        <v>1000</v>
      </c>
      <c r="Q49" s="341">
        <v>0</v>
      </c>
      <c r="R49" s="350" t="s">
        <v>47</v>
      </c>
      <c r="S49" s="350" t="s">
        <v>243</v>
      </c>
      <c r="T49" s="126">
        <v>0</v>
      </c>
      <c r="U49" s="350" t="s">
        <v>243</v>
      </c>
      <c r="V49" s="350">
        <v>0</v>
      </c>
      <c r="W49" s="110" t="s">
        <v>101</v>
      </c>
      <c r="X49" s="350" t="s">
        <v>255</v>
      </c>
      <c r="Y49" s="350" t="s">
        <v>239</v>
      </c>
      <c r="Z49" s="350" t="s">
        <v>239</v>
      </c>
      <c r="AA49" s="350" t="s">
        <v>1805</v>
      </c>
      <c r="AB49" s="350" t="s">
        <v>792</v>
      </c>
      <c r="AC49" s="350" t="s">
        <v>789</v>
      </c>
      <c r="AD49" s="360" t="s">
        <v>1487</v>
      </c>
      <c r="AE49" s="430"/>
    </row>
    <row r="50" spans="1:32" s="127" customFormat="1" ht="179.25" customHeight="1" x14ac:dyDescent="0.25">
      <c r="A50" s="110">
        <v>43</v>
      </c>
      <c r="B50" s="146" t="s">
        <v>791</v>
      </c>
      <c r="C50" s="146" t="s">
        <v>1613</v>
      </c>
      <c r="D50" s="128">
        <v>45987</v>
      </c>
      <c r="E50" s="287"/>
      <c r="F50" s="146" t="s">
        <v>1820</v>
      </c>
      <c r="G50" s="146" t="s">
        <v>790</v>
      </c>
      <c r="H50" s="146" t="s">
        <v>787</v>
      </c>
      <c r="I50" s="110">
        <v>4</v>
      </c>
      <c r="J50" s="106">
        <f t="shared" si="5"/>
        <v>27.000000000000004</v>
      </c>
      <c r="K50" s="146" t="s">
        <v>788</v>
      </c>
      <c r="L50" s="351" t="s">
        <v>111</v>
      </c>
      <c r="M50" s="350" t="s">
        <v>1464</v>
      </c>
      <c r="N50" s="110" t="s">
        <v>1699</v>
      </c>
      <c r="O50" s="126">
        <v>3000</v>
      </c>
      <c r="P50" s="126">
        <v>500</v>
      </c>
      <c r="Q50" s="126">
        <v>1000</v>
      </c>
      <c r="R50" s="350" t="s">
        <v>47</v>
      </c>
      <c r="S50" s="350" t="s">
        <v>243</v>
      </c>
      <c r="T50" s="126">
        <v>0</v>
      </c>
      <c r="U50" s="350" t="s">
        <v>243</v>
      </c>
      <c r="V50" s="350">
        <v>0</v>
      </c>
      <c r="W50" s="110" t="s">
        <v>101</v>
      </c>
      <c r="X50" s="350" t="s">
        <v>255</v>
      </c>
      <c r="Y50" s="350" t="s">
        <v>239</v>
      </c>
      <c r="Z50" s="350" t="s">
        <v>239</v>
      </c>
      <c r="AA50" s="146" t="s">
        <v>1161</v>
      </c>
      <c r="AB50" s="350" t="s">
        <v>792</v>
      </c>
      <c r="AC50" s="350" t="s">
        <v>789</v>
      </c>
      <c r="AD50" s="360" t="s">
        <v>1487</v>
      </c>
      <c r="AE50" s="430"/>
    </row>
    <row r="51" spans="1:32" s="109" customFormat="1" ht="184.5" customHeight="1" x14ac:dyDescent="0.2">
      <c r="A51" s="351">
        <v>44</v>
      </c>
      <c r="B51" s="350" t="s">
        <v>1029</v>
      </c>
      <c r="C51" s="350" t="s">
        <v>840</v>
      </c>
      <c r="D51" s="140" t="s">
        <v>1226</v>
      </c>
      <c r="E51" s="140" t="s">
        <v>1466</v>
      </c>
      <c r="F51" s="352" t="s">
        <v>1227</v>
      </c>
      <c r="G51" s="350" t="s">
        <v>1028</v>
      </c>
      <c r="H51" s="350" t="s">
        <v>763</v>
      </c>
      <c r="I51" s="110">
        <v>44</v>
      </c>
      <c r="J51" s="106">
        <f t="shared" si="5"/>
        <v>1794.1500000000003</v>
      </c>
      <c r="K51" s="350" t="s">
        <v>764</v>
      </c>
      <c r="L51" s="350" t="s">
        <v>541</v>
      </c>
      <c r="M51" s="350" t="s">
        <v>1249</v>
      </c>
      <c r="N51" s="110" t="s">
        <v>1225</v>
      </c>
      <c r="O51" s="262">
        <f>T51+P51</f>
        <v>199350</v>
      </c>
      <c r="P51" s="262">
        <v>92000</v>
      </c>
      <c r="Q51" s="262">
        <v>0</v>
      </c>
      <c r="R51" s="350" t="s">
        <v>575</v>
      </c>
      <c r="S51" s="350" t="s">
        <v>574</v>
      </c>
      <c r="T51" s="262">
        <v>107350</v>
      </c>
      <c r="U51" s="350" t="s">
        <v>243</v>
      </c>
      <c r="V51" s="262">
        <v>0</v>
      </c>
      <c r="W51" s="110" t="s">
        <v>101</v>
      </c>
      <c r="X51" s="350" t="s">
        <v>255</v>
      </c>
      <c r="Y51" s="350" t="s">
        <v>239</v>
      </c>
      <c r="Z51" s="350" t="s">
        <v>239</v>
      </c>
      <c r="AA51" s="350" t="s">
        <v>747</v>
      </c>
      <c r="AB51" s="350" t="s">
        <v>814</v>
      </c>
      <c r="AC51" s="350" t="s">
        <v>608</v>
      </c>
      <c r="AD51" s="358" t="s">
        <v>752</v>
      </c>
      <c r="AE51" s="359"/>
      <c r="AF51" s="108"/>
    </row>
    <row r="52" spans="1:32" s="127" customFormat="1" ht="186" customHeight="1" x14ac:dyDescent="0.25">
      <c r="A52" s="110">
        <v>45</v>
      </c>
      <c r="B52" s="146" t="s">
        <v>873</v>
      </c>
      <c r="C52" s="350" t="s">
        <v>840</v>
      </c>
      <c r="D52" s="342" t="s">
        <v>1547</v>
      </c>
      <c r="E52" s="140"/>
      <c r="F52" s="352" t="s">
        <v>1463</v>
      </c>
      <c r="G52" s="350"/>
      <c r="H52" s="146" t="s">
        <v>893</v>
      </c>
      <c r="I52" s="110"/>
      <c r="J52" s="106"/>
      <c r="K52" s="350" t="s">
        <v>764</v>
      </c>
      <c r="L52" s="350" t="s">
        <v>541</v>
      </c>
      <c r="M52" s="351" t="s">
        <v>1700</v>
      </c>
      <c r="N52" s="110" t="s">
        <v>1699</v>
      </c>
      <c r="O52" s="107">
        <v>0</v>
      </c>
      <c r="P52" s="107">
        <v>0</v>
      </c>
      <c r="Q52" s="107">
        <v>0</v>
      </c>
      <c r="R52" s="350" t="s">
        <v>45</v>
      </c>
      <c r="S52" s="351" t="s">
        <v>243</v>
      </c>
      <c r="T52" s="126">
        <v>0</v>
      </c>
      <c r="U52" s="350" t="s">
        <v>340</v>
      </c>
      <c r="V52" s="350" t="s">
        <v>340</v>
      </c>
      <c r="W52" s="350" t="s">
        <v>340</v>
      </c>
      <c r="X52" s="350" t="s">
        <v>340</v>
      </c>
      <c r="Y52" s="350" t="s">
        <v>340</v>
      </c>
      <c r="Z52" s="350" t="s">
        <v>340</v>
      </c>
      <c r="AA52" s="350" t="s">
        <v>747</v>
      </c>
      <c r="AB52" s="350" t="s">
        <v>814</v>
      </c>
      <c r="AC52" s="350" t="s">
        <v>608</v>
      </c>
      <c r="AD52" s="358" t="s">
        <v>752</v>
      </c>
      <c r="AE52" s="359"/>
    </row>
    <row r="53" spans="1:32" s="109" customFormat="1" ht="120" customHeight="1" x14ac:dyDescent="0.2">
      <c r="A53" s="110">
        <v>46</v>
      </c>
      <c r="B53" s="350" t="s">
        <v>1468</v>
      </c>
      <c r="C53" s="352" t="s">
        <v>1467</v>
      </c>
      <c r="D53" s="140" t="s">
        <v>1450</v>
      </c>
      <c r="E53" s="140"/>
      <c r="F53" s="352" t="s">
        <v>1469</v>
      </c>
      <c r="G53" s="350"/>
      <c r="H53" s="350"/>
      <c r="I53" s="350"/>
      <c r="J53" s="106"/>
      <c r="K53" s="350" t="s">
        <v>764</v>
      </c>
      <c r="L53" s="350" t="s">
        <v>541</v>
      </c>
      <c r="M53" s="350" t="s">
        <v>58</v>
      </c>
      <c r="N53" s="350" t="s">
        <v>511</v>
      </c>
      <c r="O53" s="107">
        <v>0</v>
      </c>
      <c r="P53" s="107">
        <v>0</v>
      </c>
      <c r="Q53" s="107">
        <v>0</v>
      </c>
      <c r="R53" s="350" t="s">
        <v>45</v>
      </c>
      <c r="S53" s="351" t="s">
        <v>243</v>
      </c>
      <c r="T53" s="126">
        <v>0</v>
      </c>
      <c r="U53" s="350" t="s">
        <v>340</v>
      </c>
      <c r="V53" s="350" t="s">
        <v>340</v>
      </c>
      <c r="W53" s="350" t="s">
        <v>340</v>
      </c>
      <c r="X53" s="350" t="s">
        <v>340</v>
      </c>
      <c r="Y53" s="350" t="s">
        <v>340</v>
      </c>
      <c r="Z53" s="350" t="s">
        <v>340</v>
      </c>
      <c r="AA53" s="350" t="s">
        <v>747</v>
      </c>
      <c r="AB53" s="350" t="s">
        <v>814</v>
      </c>
      <c r="AC53" s="350" t="s">
        <v>1163</v>
      </c>
      <c r="AD53" s="360" t="s">
        <v>1490</v>
      </c>
      <c r="AE53" s="360"/>
      <c r="AF53" s="108"/>
    </row>
    <row r="54" spans="1:32" s="109" customFormat="1" ht="120" customHeight="1" x14ac:dyDescent="0.2">
      <c r="A54" s="351">
        <v>47</v>
      </c>
      <c r="B54" s="350" t="s">
        <v>1555</v>
      </c>
      <c r="C54" s="352" t="s">
        <v>1467</v>
      </c>
      <c r="D54" s="140" t="s">
        <v>1547</v>
      </c>
      <c r="E54" s="140" t="s">
        <v>1556</v>
      </c>
      <c r="F54" s="352"/>
      <c r="G54" s="350" t="s">
        <v>1557</v>
      </c>
      <c r="H54" s="350"/>
      <c r="I54" s="350">
        <v>5</v>
      </c>
      <c r="J54" s="106"/>
      <c r="K54" s="350" t="s">
        <v>764</v>
      </c>
      <c r="L54" s="350" t="s">
        <v>541</v>
      </c>
      <c r="M54" s="350" t="s">
        <v>43</v>
      </c>
      <c r="N54" s="350" t="s">
        <v>511</v>
      </c>
      <c r="O54" s="107">
        <v>0</v>
      </c>
      <c r="P54" s="107">
        <v>0</v>
      </c>
      <c r="Q54" s="107">
        <v>0</v>
      </c>
      <c r="R54" s="350" t="s">
        <v>45</v>
      </c>
      <c r="S54" s="351" t="s">
        <v>243</v>
      </c>
      <c r="T54" s="126">
        <v>0</v>
      </c>
      <c r="U54" s="350" t="s">
        <v>340</v>
      </c>
      <c r="V54" s="350" t="s">
        <v>340</v>
      </c>
      <c r="W54" s="350" t="s">
        <v>340</v>
      </c>
      <c r="X54" s="350" t="s">
        <v>340</v>
      </c>
      <c r="Y54" s="350" t="s">
        <v>340</v>
      </c>
      <c r="Z54" s="350" t="s">
        <v>340</v>
      </c>
      <c r="AA54" s="350" t="s">
        <v>747</v>
      </c>
      <c r="AB54" s="350" t="s">
        <v>814</v>
      </c>
      <c r="AC54" s="350" t="s">
        <v>1163</v>
      </c>
      <c r="AD54" s="360" t="s">
        <v>1490</v>
      </c>
      <c r="AE54" s="360"/>
      <c r="AF54" s="108"/>
    </row>
    <row r="55" spans="1:32" s="109" customFormat="1" ht="120" customHeight="1" x14ac:dyDescent="0.2">
      <c r="A55" s="110">
        <v>48</v>
      </c>
      <c r="B55" s="350" t="s">
        <v>1558</v>
      </c>
      <c r="C55" s="352" t="s">
        <v>1467</v>
      </c>
      <c r="D55" s="140" t="s">
        <v>1547</v>
      </c>
      <c r="E55" s="140" t="s">
        <v>1612</v>
      </c>
      <c r="F55" s="352"/>
      <c r="G55" s="350" t="s">
        <v>1557</v>
      </c>
      <c r="H55" s="350"/>
      <c r="I55" s="350">
        <v>5</v>
      </c>
      <c r="J55" s="106"/>
      <c r="K55" s="350" t="s">
        <v>764</v>
      </c>
      <c r="L55" s="350" t="s">
        <v>541</v>
      </c>
      <c r="M55" s="350" t="s">
        <v>43</v>
      </c>
      <c r="N55" s="350" t="s">
        <v>511</v>
      </c>
      <c r="O55" s="107">
        <v>0</v>
      </c>
      <c r="P55" s="107">
        <v>0</v>
      </c>
      <c r="Q55" s="107">
        <v>0</v>
      </c>
      <c r="R55" s="350" t="s">
        <v>45</v>
      </c>
      <c r="S55" s="351" t="s">
        <v>243</v>
      </c>
      <c r="T55" s="126">
        <v>0</v>
      </c>
      <c r="U55" s="350" t="s">
        <v>340</v>
      </c>
      <c r="V55" s="350" t="s">
        <v>340</v>
      </c>
      <c r="W55" s="350" t="s">
        <v>340</v>
      </c>
      <c r="X55" s="350" t="s">
        <v>340</v>
      </c>
      <c r="Y55" s="350" t="s">
        <v>340</v>
      </c>
      <c r="Z55" s="350" t="s">
        <v>340</v>
      </c>
      <c r="AA55" s="350" t="s">
        <v>747</v>
      </c>
      <c r="AB55" s="350" t="s">
        <v>814</v>
      </c>
      <c r="AC55" s="350" t="s">
        <v>1559</v>
      </c>
      <c r="AD55" s="360" t="s">
        <v>1490</v>
      </c>
      <c r="AE55" s="360"/>
      <c r="AF55" s="108"/>
    </row>
    <row r="56" spans="1:32" s="127" customFormat="1" ht="71.25" customHeight="1" x14ac:dyDescent="0.25">
      <c r="A56" s="110">
        <v>49</v>
      </c>
      <c r="B56" s="351" t="s">
        <v>1256</v>
      </c>
      <c r="C56" s="352" t="s">
        <v>838</v>
      </c>
      <c r="D56" s="287">
        <v>46003</v>
      </c>
      <c r="E56" s="287" t="s">
        <v>1701</v>
      </c>
      <c r="F56" s="350"/>
      <c r="G56" s="351" t="s">
        <v>1042</v>
      </c>
      <c r="H56" s="351"/>
      <c r="I56" s="351">
        <v>1</v>
      </c>
      <c r="J56" s="106">
        <f>O56*0.9%</f>
        <v>0</v>
      </c>
      <c r="K56" s="350" t="s">
        <v>34</v>
      </c>
      <c r="L56" s="350" t="s">
        <v>541</v>
      </c>
      <c r="M56" s="350" t="s">
        <v>58</v>
      </c>
      <c r="N56" s="351">
        <v>2026</v>
      </c>
      <c r="O56" s="288">
        <v>0</v>
      </c>
      <c r="P56" s="351">
        <v>54.25</v>
      </c>
      <c r="Q56" s="107">
        <v>0</v>
      </c>
      <c r="R56" s="350" t="s">
        <v>45</v>
      </c>
      <c r="S56" s="351" t="s">
        <v>243</v>
      </c>
      <c r="T56" s="126">
        <v>0</v>
      </c>
      <c r="U56" s="146" t="s">
        <v>561</v>
      </c>
      <c r="V56" s="352">
        <v>93.248000000000005</v>
      </c>
      <c r="W56" s="110" t="s">
        <v>101</v>
      </c>
      <c r="X56" s="350" t="s">
        <v>255</v>
      </c>
      <c r="Y56" s="110" t="s">
        <v>239</v>
      </c>
      <c r="Z56" s="110" t="s">
        <v>239</v>
      </c>
      <c r="AA56" s="352" t="s">
        <v>334</v>
      </c>
      <c r="AB56" s="350" t="s">
        <v>1491</v>
      </c>
      <c r="AC56" s="351" t="s">
        <v>416</v>
      </c>
      <c r="AD56" s="358" t="s">
        <v>1492</v>
      </c>
      <c r="AE56" s="359"/>
    </row>
    <row r="57" spans="1:32" s="109" customFormat="1" ht="93.75" customHeight="1" x14ac:dyDescent="0.2">
      <c r="A57" s="351">
        <v>50</v>
      </c>
      <c r="B57" s="146" t="s">
        <v>994</v>
      </c>
      <c r="C57" s="246" t="s">
        <v>1546</v>
      </c>
      <c r="D57" s="140" t="s">
        <v>1450</v>
      </c>
      <c r="E57" s="140"/>
      <c r="F57" s="352" t="s">
        <v>1451</v>
      </c>
      <c r="G57" s="146" t="s">
        <v>995</v>
      </c>
      <c r="H57" s="146" t="s">
        <v>996</v>
      </c>
      <c r="I57" s="350"/>
      <c r="J57" s="106"/>
      <c r="K57" s="350" t="s">
        <v>997</v>
      </c>
      <c r="L57" s="350" t="s">
        <v>541</v>
      </c>
      <c r="M57" s="350" t="s">
        <v>1452</v>
      </c>
      <c r="N57" s="110" t="s">
        <v>620</v>
      </c>
      <c r="O57" s="107">
        <v>0</v>
      </c>
      <c r="P57" s="107">
        <v>0</v>
      </c>
      <c r="Q57" s="107">
        <v>0</v>
      </c>
      <c r="R57" s="350" t="s">
        <v>45</v>
      </c>
      <c r="S57" s="350" t="s">
        <v>342</v>
      </c>
      <c r="T57" s="107">
        <v>0</v>
      </c>
      <c r="U57" s="350" t="s">
        <v>340</v>
      </c>
      <c r="V57" s="350" t="s">
        <v>340</v>
      </c>
      <c r="W57" s="350" t="s">
        <v>340</v>
      </c>
      <c r="X57" s="350" t="s">
        <v>340</v>
      </c>
      <c r="Y57" s="350" t="s">
        <v>340</v>
      </c>
      <c r="Z57" s="350" t="s">
        <v>340</v>
      </c>
      <c r="AA57" s="146" t="s">
        <v>999</v>
      </c>
      <c r="AB57" s="350" t="s">
        <v>1493</v>
      </c>
      <c r="AC57" s="350" t="s">
        <v>998</v>
      </c>
      <c r="AD57" s="360" t="s">
        <v>1027</v>
      </c>
      <c r="AE57" s="360"/>
      <c r="AF57" s="108"/>
    </row>
    <row r="58" spans="1:32" s="109" customFormat="1" ht="69" customHeight="1" x14ac:dyDescent="0.2">
      <c r="A58" s="110">
        <v>51</v>
      </c>
      <c r="B58" s="354" t="s">
        <v>1545</v>
      </c>
      <c r="C58" s="246" t="s">
        <v>1546</v>
      </c>
      <c r="D58" s="128" t="s">
        <v>1547</v>
      </c>
      <c r="E58" s="206" t="s">
        <v>1548</v>
      </c>
      <c r="F58" s="123"/>
      <c r="G58" s="123" t="s">
        <v>1549</v>
      </c>
      <c r="H58" s="354" t="s">
        <v>1550</v>
      </c>
      <c r="I58" s="354">
        <v>10</v>
      </c>
      <c r="J58" s="202"/>
      <c r="K58" s="350" t="s">
        <v>1552</v>
      </c>
      <c r="L58" s="350" t="s">
        <v>541</v>
      </c>
      <c r="M58" s="354" t="s">
        <v>43</v>
      </c>
      <c r="N58" s="354" t="s">
        <v>511</v>
      </c>
      <c r="O58" s="107">
        <v>0</v>
      </c>
      <c r="P58" s="107">
        <v>0</v>
      </c>
      <c r="Q58" s="107">
        <v>0</v>
      </c>
      <c r="R58" s="350" t="s">
        <v>45</v>
      </c>
      <c r="S58" s="350" t="s">
        <v>342</v>
      </c>
      <c r="T58" s="107">
        <v>0</v>
      </c>
      <c r="U58" s="350" t="s">
        <v>340</v>
      </c>
      <c r="V58" s="350" t="s">
        <v>340</v>
      </c>
      <c r="W58" s="350" t="s">
        <v>340</v>
      </c>
      <c r="X58" s="350" t="s">
        <v>340</v>
      </c>
      <c r="Y58" s="350" t="s">
        <v>340</v>
      </c>
      <c r="Z58" s="350" t="s">
        <v>340</v>
      </c>
      <c r="AA58" s="123" t="s">
        <v>1551</v>
      </c>
      <c r="AB58" s="354" t="s">
        <v>1554</v>
      </c>
      <c r="AC58" s="354" t="s">
        <v>1553</v>
      </c>
      <c r="AD58" s="358" t="s">
        <v>1027</v>
      </c>
      <c r="AE58" s="359"/>
      <c r="AF58" s="108"/>
    </row>
    <row r="59" spans="1:32" s="109" customFormat="1" ht="130.5" customHeight="1" x14ac:dyDescent="0.2">
      <c r="A59" s="110">
        <v>52</v>
      </c>
      <c r="B59" s="350" t="s">
        <v>1067</v>
      </c>
      <c r="C59" s="350" t="s">
        <v>1400</v>
      </c>
      <c r="D59" s="128">
        <v>45797</v>
      </c>
      <c r="E59" s="128"/>
      <c r="F59" s="350" t="s">
        <v>1402</v>
      </c>
      <c r="G59" s="146" t="s">
        <v>1001</v>
      </c>
      <c r="H59" s="146" t="s">
        <v>1068</v>
      </c>
      <c r="I59" s="350" t="s">
        <v>340</v>
      </c>
      <c r="J59" s="106"/>
      <c r="K59" s="354" t="s">
        <v>34</v>
      </c>
      <c r="L59" s="354" t="s">
        <v>914</v>
      </c>
      <c r="M59" s="354" t="s">
        <v>546</v>
      </c>
      <c r="N59" s="110" t="s">
        <v>223</v>
      </c>
      <c r="O59" s="107">
        <v>7325229.4299999997</v>
      </c>
      <c r="P59" s="107">
        <v>0</v>
      </c>
      <c r="Q59" s="125">
        <f t="shared" ref="Q59" si="7">O59</f>
        <v>7325229.4299999997</v>
      </c>
      <c r="R59" s="354" t="s">
        <v>45</v>
      </c>
      <c r="S59" s="354" t="s">
        <v>342</v>
      </c>
      <c r="T59" s="107">
        <v>0</v>
      </c>
      <c r="U59" s="354" t="s">
        <v>342</v>
      </c>
      <c r="V59" s="107">
        <v>0</v>
      </c>
      <c r="W59" s="350" t="s">
        <v>101</v>
      </c>
      <c r="X59" s="351" t="s">
        <v>255</v>
      </c>
      <c r="Y59" s="110" t="s">
        <v>239</v>
      </c>
      <c r="Z59" s="110" t="s">
        <v>239</v>
      </c>
      <c r="AA59" s="223" t="s">
        <v>1065</v>
      </c>
      <c r="AB59" s="350"/>
      <c r="AC59" s="354" t="s">
        <v>912</v>
      </c>
      <c r="AD59" s="360" t="s">
        <v>1431</v>
      </c>
      <c r="AE59" s="360"/>
      <c r="AF59" s="108"/>
    </row>
    <row r="60" spans="1:32" s="109" customFormat="1" ht="171.75" customHeight="1" x14ac:dyDescent="0.2">
      <c r="A60" s="351">
        <v>53</v>
      </c>
      <c r="B60" s="123" t="s">
        <v>872</v>
      </c>
      <c r="C60" s="123" t="s">
        <v>841</v>
      </c>
      <c r="D60" s="342"/>
      <c r="E60" s="432" t="s">
        <v>941</v>
      </c>
      <c r="F60" s="122" t="s">
        <v>1470</v>
      </c>
      <c r="G60" s="123" t="s">
        <v>963</v>
      </c>
      <c r="H60" s="123" t="s">
        <v>230</v>
      </c>
      <c r="I60" s="433"/>
      <c r="J60" s="202">
        <f>O60*0.9%</f>
        <v>26007.300000000003</v>
      </c>
      <c r="K60" s="123" t="s">
        <v>554</v>
      </c>
      <c r="L60" s="123" t="s">
        <v>550</v>
      </c>
      <c r="M60" s="123" t="s">
        <v>1173</v>
      </c>
      <c r="N60" s="124">
        <v>2026</v>
      </c>
      <c r="O60" s="125">
        <v>2889700</v>
      </c>
      <c r="P60" s="125">
        <v>2389700</v>
      </c>
      <c r="Q60" s="125">
        <v>500000</v>
      </c>
      <c r="R60" s="123" t="s">
        <v>555</v>
      </c>
      <c r="S60" s="123" t="s">
        <v>822</v>
      </c>
      <c r="T60" s="125">
        <v>500000</v>
      </c>
      <c r="U60" s="123" t="s">
        <v>340</v>
      </c>
      <c r="V60" s="125">
        <v>0</v>
      </c>
      <c r="W60" s="124" t="s">
        <v>120</v>
      </c>
      <c r="X60" s="354" t="s">
        <v>237</v>
      </c>
      <c r="Y60" s="354" t="s">
        <v>238</v>
      </c>
      <c r="Z60" s="354" t="s">
        <v>239</v>
      </c>
      <c r="AA60" s="123" t="s">
        <v>825</v>
      </c>
      <c r="AB60" s="354" t="s">
        <v>815</v>
      </c>
      <c r="AC60" s="124" t="s">
        <v>802</v>
      </c>
      <c r="AD60" s="354" t="s">
        <v>823</v>
      </c>
      <c r="AE60" s="354" t="s">
        <v>824</v>
      </c>
      <c r="AF60" s="108"/>
    </row>
    <row r="61" spans="1:32" s="9" customFormat="1" ht="12.75" x14ac:dyDescent="0.2">
      <c r="A61" s="2"/>
      <c r="B61" s="129"/>
      <c r="C61" s="129"/>
      <c r="D61" s="431"/>
      <c r="E61" s="431"/>
      <c r="F61" s="129"/>
      <c r="G61" s="129"/>
      <c r="H61" s="129"/>
      <c r="I61" s="130">
        <f>SUM(I35:I60,I6:I18)</f>
        <v>244</v>
      </c>
      <c r="J61" s="130">
        <f>SUM(J35:J60,J6:J18)</f>
        <v>59708.269197000009</v>
      </c>
      <c r="K61" s="130">
        <f>SUM(K35:K60,K6:K18)</f>
        <v>0</v>
      </c>
      <c r="L61" s="130">
        <f>SUM(L35:L60,L6:L18)</f>
        <v>0</v>
      </c>
      <c r="M61" s="130">
        <f>SUM(M35:M60,M6:M18)</f>
        <v>0</v>
      </c>
      <c r="N61" s="130"/>
      <c r="O61" s="130">
        <f>SUM(O35:O60,O6:O33)</f>
        <v>14082115.139999997</v>
      </c>
      <c r="P61" s="130">
        <f>SUM(P35:P60,P6:P16)</f>
        <v>3812605.7499999995</v>
      </c>
      <c r="Q61" s="130">
        <f>SUM(Q35:Q60,Q6:Q16)</f>
        <v>7859103.5800000001</v>
      </c>
      <c r="R61" s="130"/>
      <c r="S61" s="131"/>
      <c r="T61" s="130"/>
      <c r="U61" s="131"/>
      <c r="V61" s="130"/>
      <c r="W61" s="131"/>
      <c r="X61" s="131"/>
      <c r="Y61" s="129"/>
      <c r="Z61" s="129"/>
      <c r="AA61" s="131"/>
      <c r="AB61" s="129"/>
      <c r="AC61" s="131"/>
      <c r="AD61" s="131"/>
      <c r="AE61" s="129"/>
      <c r="AF61" s="8"/>
    </row>
  </sheetData>
  <autoFilter ref="A5:AC61"/>
  <mergeCells count="56">
    <mergeCell ref="AD46:AE46"/>
    <mergeCell ref="AD24:AE24"/>
    <mergeCell ref="AD57:AE57"/>
    <mergeCell ref="AD56:AE56"/>
    <mergeCell ref="AD53:AE53"/>
    <mergeCell ref="AD59:AE59"/>
    <mergeCell ref="AD36:AE36"/>
    <mergeCell ref="AD37:AE37"/>
    <mergeCell ref="AD48:AE48"/>
    <mergeCell ref="AD39:AE39"/>
    <mergeCell ref="AD40:AE40"/>
    <mergeCell ref="AD51:AE51"/>
    <mergeCell ref="AD52:AE52"/>
    <mergeCell ref="AD41:AE41"/>
    <mergeCell ref="AD42:AE42"/>
    <mergeCell ref="AD50:AE50"/>
    <mergeCell ref="AD44:AE44"/>
    <mergeCell ref="AD58:AE58"/>
    <mergeCell ref="AD54:AE54"/>
    <mergeCell ref="AD55:AE55"/>
    <mergeCell ref="AD43:AE43"/>
    <mergeCell ref="J2:J4"/>
    <mergeCell ref="AD35:AE35"/>
    <mergeCell ref="AD2:AD4"/>
    <mergeCell ref="AB2:AB4"/>
    <mergeCell ref="AD23:AE23"/>
    <mergeCell ref="AD22:AE22"/>
    <mergeCell ref="Z3:Z4"/>
    <mergeCell ref="AA2:AA4"/>
    <mergeCell ref="AE2:AE4"/>
    <mergeCell ref="W2:Z2"/>
    <mergeCell ref="AC2:AC4"/>
    <mergeCell ref="A1:AE1"/>
    <mergeCell ref="S2:V2"/>
    <mergeCell ref="S3:T3"/>
    <mergeCell ref="U3:V3"/>
    <mergeCell ref="W3:X3"/>
    <mergeCell ref="Y3:Y4"/>
    <mergeCell ref="K2:K4"/>
    <mergeCell ref="L2:L4"/>
    <mergeCell ref="M2:M4"/>
    <mergeCell ref="N2:N4"/>
    <mergeCell ref="O2:R3"/>
    <mergeCell ref="A2:A4"/>
    <mergeCell ref="C2:F3"/>
    <mergeCell ref="B2:B4"/>
    <mergeCell ref="G2:H3"/>
    <mergeCell ref="I2:I4"/>
    <mergeCell ref="AD11:AE11"/>
    <mergeCell ref="AD25:AE25"/>
    <mergeCell ref="AD26:AE26"/>
    <mergeCell ref="AD27:AE27"/>
    <mergeCell ref="AD28:AE28"/>
    <mergeCell ref="AD49:AE49"/>
    <mergeCell ref="AD38:AE38"/>
    <mergeCell ref="AD45:AE45"/>
  </mergeCells>
  <dataValidations disablePrompts="1" count="1">
    <dataValidation showInputMessage="1" showErrorMessage="1" errorTitle="Input error" error="Value is not in list." promptTitle="Language" prompt="Русский" sqref="G6:H6">
      <formula1>" "</formula1>
    </dataValidation>
  </dataValidations>
  <hyperlinks>
    <hyperlink ref="B51" r:id="rId1" display="Производство химических компонентов (загеливатели, брейкеры для гидроразрывов пластов) для нефтегазовых компаний "/>
    <hyperlink ref="B35" r:id="rId2"/>
    <hyperlink ref="E24" r:id="rId3" display="https://isib.myopenugra.ru/application/view/?id=1607223"/>
  </hyperlinks>
  <pageMargins left="0" right="0" top="0" bottom="0" header="0" footer="0"/>
  <pageSetup paperSize="9" scale="34" fitToHeight="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FFFF00"/>
    <pageSetUpPr fitToPage="1"/>
  </sheetPr>
  <dimension ref="A1:AF179"/>
  <sheetViews>
    <sheetView tabSelected="1" view="pageBreakPreview" zoomScale="60" zoomScaleNormal="100" workbookViewId="0">
      <pane ySplit="4" topLeftCell="A179" activePane="bottomLeft" state="frozen"/>
      <selection pane="bottomLeft" activeCell="A207" sqref="A180:XFD207"/>
    </sheetView>
  </sheetViews>
  <sheetFormatPr defaultColWidth="9.140625" defaultRowHeight="15" x14ac:dyDescent="0.25"/>
  <cols>
    <col min="1" max="1" width="4.140625" style="30" customWidth="1"/>
    <col min="2" max="2" width="26.85546875" style="44" customWidth="1"/>
    <col min="3" max="3" width="19" style="30" customWidth="1"/>
    <col min="4" max="4" width="24.85546875" style="30" customWidth="1"/>
    <col min="5" max="5" width="11.28515625" style="30" customWidth="1"/>
    <col min="6" max="6" width="13" style="30" customWidth="1"/>
    <col min="7" max="7" width="16.7109375" style="30" customWidth="1"/>
    <col min="8" max="8" width="17.7109375" style="44" customWidth="1"/>
    <col min="9" max="9" width="15.85546875" style="44" customWidth="1"/>
    <col min="10" max="10" width="12.140625" style="30" customWidth="1"/>
    <col min="11" max="11" width="15.28515625" style="44" customWidth="1"/>
    <col min="12" max="12" width="13.7109375" style="44" customWidth="1"/>
    <col min="13" max="13" width="15.42578125" style="30" customWidth="1"/>
    <col min="14" max="14" width="12.5703125" style="30" customWidth="1"/>
    <col min="15" max="15" width="13" style="30" customWidth="1"/>
    <col min="16" max="16" width="16" style="30" customWidth="1"/>
    <col min="17" max="17" width="12.28515625" style="30" customWidth="1"/>
    <col min="18" max="18" width="12.5703125" style="30" customWidth="1"/>
    <col min="19" max="19" width="14.42578125" style="30" customWidth="1"/>
    <col min="20" max="20" width="15.85546875" style="30" customWidth="1"/>
    <col min="21" max="21" width="10.140625" style="30" customWidth="1"/>
    <col min="22" max="22" width="20.42578125" style="30" customWidth="1"/>
    <col min="23" max="23" width="19.28515625" style="30" customWidth="1"/>
    <col min="24" max="24" width="21.140625" style="44" customWidth="1"/>
    <col min="25" max="25" width="19.140625" style="30" customWidth="1"/>
    <col min="26" max="26" width="30.85546875" style="44" customWidth="1"/>
    <col min="27" max="27" width="11.5703125" style="30" hidden="1" customWidth="1"/>
    <col min="28" max="16384" width="9.140625" style="30"/>
  </cols>
  <sheetData>
    <row r="1" spans="1:27" s="29" customFormat="1" ht="18.75" customHeight="1" x14ac:dyDescent="0.2">
      <c r="A1" s="368" t="s">
        <v>107</v>
      </c>
      <c r="B1" s="368"/>
      <c r="C1" s="368"/>
      <c r="D1" s="368"/>
      <c r="E1" s="368"/>
      <c r="F1" s="368"/>
      <c r="G1" s="368"/>
      <c r="H1" s="368"/>
      <c r="I1" s="368"/>
      <c r="J1" s="368"/>
      <c r="K1" s="368"/>
      <c r="L1" s="368"/>
      <c r="M1" s="368"/>
      <c r="N1" s="368"/>
      <c r="O1" s="368"/>
      <c r="P1" s="368"/>
      <c r="Q1" s="368"/>
      <c r="R1" s="368"/>
      <c r="S1" s="368"/>
      <c r="T1" s="368"/>
      <c r="U1" s="368"/>
      <c r="V1" s="368"/>
      <c r="W1" s="368"/>
      <c r="X1" s="368"/>
      <c r="Y1" s="368"/>
      <c r="Z1" s="368"/>
    </row>
    <row r="2" spans="1:27" ht="15" customHeight="1" x14ac:dyDescent="0.25">
      <c r="A2" s="401" t="s">
        <v>0</v>
      </c>
      <c r="B2" s="401" t="s">
        <v>1</v>
      </c>
      <c r="C2" s="398" t="s">
        <v>2</v>
      </c>
      <c r="D2" s="400"/>
      <c r="E2" s="401" t="s">
        <v>3</v>
      </c>
      <c r="F2" s="401" t="s">
        <v>4</v>
      </c>
      <c r="G2" s="401" t="s">
        <v>5</v>
      </c>
      <c r="H2" s="401" t="s">
        <v>6</v>
      </c>
      <c r="I2" s="401" t="s">
        <v>30</v>
      </c>
      <c r="J2" s="411" t="s">
        <v>25</v>
      </c>
      <c r="K2" s="403" t="s">
        <v>7</v>
      </c>
      <c r="L2" s="407"/>
      <c r="M2" s="408"/>
      <c r="N2" s="398" t="s">
        <v>11</v>
      </c>
      <c r="O2" s="399"/>
      <c r="P2" s="399"/>
      <c r="Q2" s="400"/>
      <c r="R2" s="398" t="s">
        <v>12</v>
      </c>
      <c r="S2" s="399"/>
      <c r="T2" s="399"/>
      <c r="U2" s="400"/>
      <c r="V2" s="401" t="s">
        <v>28</v>
      </c>
      <c r="W2" s="401" t="s">
        <v>13</v>
      </c>
      <c r="X2" s="401" t="s">
        <v>14</v>
      </c>
      <c r="Y2" s="401" t="s">
        <v>15</v>
      </c>
      <c r="Z2" s="403" t="s">
        <v>29</v>
      </c>
    </row>
    <row r="3" spans="1:27" ht="33" customHeight="1" x14ac:dyDescent="0.25">
      <c r="A3" s="406"/>
      <c r="B3" s="406"/>
      <c r="C3" s="401" t="s">
        <v>8</v>
      </c>
      <c r="D3" s="401" t="s">
        <v>9</v>
      </c>
      <c r="E3" s="406"/>
      <c r="F3" s="406"/>
      <c r="G3" s="406"/>
      <c r="H3" s="406"/>
      <c r="I3" s="406"/>
      <c r="J3" s="412"/>
      <c r="K3" s="405"/>
      <c r="L3" s="409"/>
      <c r="M3" s="410"/>
      <c r="N3" s="398" t="s">
        <v>16</v>
      </c>
      <c r="O3" s="400"/>
      <c r="P3" s="398" t="s">
        <v>17</v>
      </c>
      <c r="Q3" s="400"/>
      <c r="R3" s="398" t="s">
        <v>18</v>
      </c>
      <c r="S3" s="400"/>
      <c r="T3" s="401" t="s">
        <v>19</v>
      </c>
      <c r="U3" s="401" t="s">
        <v>20</v>
      </c>
      <c r="V3" s="406"/>
      <c r="W3" s="406"/>
      <c r="X3" s="406"/>
      <c r="Y3" s="406"/>
      <c r="Z3" s="404"/>
    </row>
    <row r="4" spans="1:27" ht="90" x14ac:dyDescent="0.25">
      <c r="A4" s="402"/>
      <c r="B4" s="402"/>
      <c r="C4" s="402"/>
      <c r="D4" s="402"/>
      <c r="E4" s="402"/>
      <c r="F4" s="402"/>
      <c r="G4" s="402"/>
      <c r="H4" s="402"/>
      <c r="I4" s="402"/>
      <c r="J4" s="413"/>
      <c r="K4" s="170" t="s">
        <v>26</v>
      </c>
      <c r="L4" s="170" t="s">
        <v>27</v>
      </c>
      <c r="M4" s="28" t="s">
        <v>10</v>
      </c>
      <c r="N4" s="28" t="s">
        <v>21</v>
      </c>
      <c r="O4" s="28" t="s">
        <v>22</v>
      </c>
      <c r="P4" s="28" t="s">
        <v>21</v>
      </c>
      <c r="Q4" s="28" t="s">
        <v>22</v>
      </c>
      <c r="R4" s="28" t="s">
        <v>23</v>
      </c>
      <c r="S4" s="28" t="s">
        <v>24</v>
      </c>
      <c r="T4" s="402"/>
      <c r="U4" s="402"/>
      <c r="V4" s="402"/>
      <c r="W4" s="402"/>
      <c r="X4" s="402"/>
      <c r="Y4" s="402"/>
      <c r="Z4" s="405"/>
      <c r="AA4" s="43"/>
    </row>
    <row r="5" spans="1:27" x14ac:dyDescent="0.25">
      <c r="A5" s="31">
        <v>1</v>
      </c>
      <c r="B5" s="31">
        <v>2</v>
      </c>
      <c r="C5" s="28">
        <v>3</v>
      </c>
      <c r="D5" s="28">
        <v>4</v>
      </c>
      <c r="E5" s="31">
        <v>5</v>
      </c>
      <c r="F5" s="31">
        <v>6</v>
      </c>
      <c r="G5" s="28">
        <v>7</v>
      </c>
      <c r="H5" s="114">
        <v>8</v>
      </c>
      <c r="I5" s="31">
        <v>9</v>
      </c>
      <c r="J5" s="31">
        <v>10</v>
      </c>
      <c r="K5" s="170">
        <v>11</v>
      </c>
      <c r="L5" s="170">
        <v>12</v>
      </c>
      <c r="M5" s="31">
        <v>13</v>
      </c>
      <c r="N5" s="28">
        <v>14</v>
      </c>
      <c r="O5" s="28">
        <v>15</v>
      </c>
      <c r="P5" s="31">
        <v>16</v>
      </c>
      <c r="Q5" s="31">
        <v>17</v>
      </c>
      <c r="R5" s="28">
        <v>18</v>
      </c>
      <c r="S5" s="28">
        <v>19</v>
      </c>
      <c r="T5" s="31">
        <v>20</v>
      </c>
      <c r="U5" s="31">
        <v>21</v>
      </c>
      <c r="V5" s="28">
        <v>22</v>
      </c>
      <c r="W5" s="28">
        <v>23</v>
      </c>
      <c r="X5" s="31">
        <v>24</v>
      </c>
      <c r="Y5" s="31">
        <v>25</v>
      </c>
      <c r="Z5" s="49">
        <v>26</v>
      </c>
      <c r="AA5" s="43"/>
    </row>
    <row r="6" spans="1:27" ht="78.75" customHeight="1" x14ac:dyDescent="0.25">
      <c r="A6" s="1">
        <v>1</v>
      </c>
      <c r="B6" s="92" t="s">
        <v>50</v>
      </c>
      <c r="C6" s="93" t="s">
        <v>253</v>
      </c>
      <c r="D6" s="92" t="s">
        <v>254</v>
      </c>
      <c r="E6" s="1">
        <v>4</v>
      </c>
      <c r="F6" s="3">
        <f t="shared" ref="F6:F24" si="0">K6*0.9%</f>
        <v>99.000000000000014</v>
      </c>
      <c r="G6" s="112" t="s">
        <v>441</v>
      </c>
      <c r="H6" s="112" t="s">
        <v>102</v>
      </c>
      <c r="I6" s="112" t="s">
        <v>137</v>
      </c>
      <c r="J6" s="1" t="s">
        <v>53</v>
      </c>
      <c r="K6" s="50">
        <f>L6+O6</f>
        <v>11000</v>
      </c>
      <c r="L6" s="50">
        <v>4400</v>
      </c>
      <c r="M6" s="93" t="s">
        <v>47</v>
      </c>
      <c r="N6" s="93" t="s">
        <v>396</v>
      </c>
      <c r="O6" s="25">
        <v>6600</v>
      </c>
      <c r="P6" s="93" t="s">
        <v>561</v>
      </c>
      <c r="Q6" s="93" t="s">
        <v>232</v>
      </c>
      <c r="R6" s="93" t="s">
        <v>101</v>
      </c>
      <c r="S6" s="93" t="s">
        <v>255</v>
      </c>
      <c r="T6" s="93" t="s">
        <v>239</v>
      </c>
      <c r="U6" s="93" t="s">
        <v>239</v>
      </c>
      <c r="V6" s="93" t="s">
        <v>257</v>
      </c>
      <c r="W6" s="92" t="s">
        <v>259</v>
      </c>
      <c r="X6" s="93" t="s">
        <v>258</v>
      </c>
      <c r="Y6" s="93" t="s">
        <v>262</v>
      </c>
      <c r="Z6" s="93" t="s">
        <v>866</v>
      </c>
      <c r="AA6" s="51"/>
    </row>
    <row r="7" spans="1:27" ht="81.75" customHeight="1" x14ac:dyDescent="0.25">
      <c r="A7" s="1">
        <v>2</v>
      </c>
      <c r="B7" s="92" t="s">
        <v>51</v>
      </c>
      <c r="C7" s="93" t="s">
        <v>323</v>
      </c>
      <c r="D7" s="92"/>
      <c r="E7" s="1">
        <v>4</v>
      </c>
      <c r="F7" s="3">
        <f t="shared" si="0"/>
        <v>54.000000000000007</v>
      </c>
      <c r="G7" s="112" t="s">
        <v>441</v>
      </c>
      <c r="H7" s="112" t="s">
        <v>102</v>
      </c>
      <c r="I7" s="112" t="s">
        <v>137</v>
      </c>
      <c r="J7" s="1" t="s">
        <v>53</v>
      </c>
      <c r="K7" s="50">
        <f>L7+O7</f>
        <v>6000</v>
      </c>
      <c r="L7" s="50">
        <v>2400</v>
      </c>
      <c r="M7" s="93" t="s">
        <v>47</v>
      </c>
      <c r="N7" s="93" t="s">
        <v>396</v>
      </c>
      <c r="O7" s="25">
        <v>3600</v>
      </c>
      <c r="P7" s="93" t="s">
        <v>561</v>
      </c>
      <c r="Q7" s="93" t="s">
        <v>232</v>
      </c>
      <c r="R7" s="93" t="s">
        <v>101</v>
      </c>
      <c r="S7" s="93" t="s">
        <v>255</v>
      </c>
      <c r="T7" s="93" t="s">
        <v>239</v>
      </c>
      <c r="U7" s="93" t="s">
        <v>239</v>
      </c>
      <c r="V7" s="93" t="s">
        <v>257</v>
      </c>
      <c r="W7" s="92" t="s">
        <v>263</v>
      </c>
      <c r="X7" s="93" t="s">
        <v>258</v>
      </c>
      <c r="Y7" s="93" t="s">
        <v>262</v>
      </c>
      <c r="Z7" s="93" t="s">
        <v>866</v>
      </c>
      <c r="AA7" s="51"/>
    </row>
    <row r="8" spans="1:27" ht="96" customHeight="1" x14ac:dyDescent="0.25">
      <c r="A8" s="1">
        <v>3</v>
      </c>
      <c r="B8" s="92" t="s">
        <v>273</v>
      </c>
      <c r="C8" s="93" t="s">
        <v>260</v>
      </c>
      <c r="D8" s="92" t="s">
        <v>261</v>
      </c>
      <c r="E8" s="1">
        <v>5</v>
      </c>
      <c r="F8" s="3">
        <f t="shared" si="0"/>
        <v>90.000000000000014</v>
      </c>
      <c r="G8" s="112" t="s">
        <v>441</v>
      </c>
      <c r="H8" s="112" t="s">
        <v>102</v>
      </c>
      <c r="I8" s="112" t="s">
        <v>137</v>
      </c>
      <c r="J8" s="1" t="s">
        <v>53</v>
      </c>
      <c r="K8" s="50">
        <f>L8+O8</f>
        <v>10000</v>
      </c>
      <c r="L8" s="50">
        <v>4000</v>
      </c>
      <c r="M8" s="93" t="s">
        <v>47</v>
      </c>
      <c r="N8" s="93" t="s">
        <v>396</v>
      </c>
      <c r="O8" s="25">
        <v>6000</v>
      </c>
      <c r="P8" s="93" t="s">
        <v>561</v>
      </c>
      <c r="Q8" s="93" t="s">
        <v>232</v>
      </c>
      <c r="R8" s="93" t="s">
        <v>101</v>
      </c>
      <c r="S8" s="93" t="s">
        <v>243</v>
      </c>
      <c r="T8" s="93" t="s">
        <v>239</v>
      </c>
      <c r="U8" s="93" t="s">
        <v>239</v>
      </c>
      <c r="V8" s="93" t="s">
        <v>257</v>
      </c>
      <c r="W8" s="92" t="s">
        <v>264</v>
      </c>
      <c r="X8" s="93" t="s">
        <v>258</v>
      </c>
      <c r="Y8" s="93" t="s">
        <v>262</v>
      </c>
      <c r="Z8" s="93" t="s">
        <v>866</v>
      </c>
      <c r="AA8" s="51"/>
    </row>
    <row r="9" spans="1:27" ht="86.25" customHeight="1" x14ac:dyDescent="0.25">
      <c r="A9" s="1">
        <v>4</v>
      </c>
      <c r="B9" s="92" t="s">
        <v>52</v>
      </c>
      <c r="C9" s="92" t="s">
        <v>265</v>
      </c>
      <c r="D9" s="92" t="s">
        <v>254</v>
      </c>
      <c r="E9" s="1">
        <v>5</v>
      </c>
      <c r="F9" s="3">
        <f t="shared" si="0"/>
        <v>179.10000000000002</v>
      </c>
      <c r="G9" s="112" t="s">
        <v>441</v>
      </c>
      <c r="H9" s="112" t="s">
        <v>102</v>
      </c>
      <c r="I9" s="112" t="s">
        <v>137</v>
      </c>
      <c r="J9" s="1" t="s">
        <v>53</v>
      </c>
      <c r="K9" s="50">
        <f>L9+O9</f>
        <v>19900</v>
      </c>
      <c r="L9" s="50">
        <v>7960</v>
      </c>
      <c r="M9" s="93" t="s">
        <v>47</v>
      </c>
      <c r="N9" s="93" t="s">
        <v>396</v>
      </c>
      <c r="O9" s="25">
        <v>11940</v>
      </c>
      <c r="P9" s="93" t="s">
        <v>561</v>
      </c>
      <c r="Q9" s="93" t="s">
        <v>232</v>
      </c>
      <c r="R9" s="93" t="s">
        <v>101</v>
      </c>
      <c r="S9" s="93" t="s">
        <v>243</v>
      </c>
      <c r="T9" s="93" t="s">
        <v>239</v>
      </c>
      <c r="U9" s="93" t="s">
        <v>239</v>
      </c>
      <c r="V9" s="93" t="s">
        <v>257</v>
      </c>
      <c r="W9" s="92" t="s">
        <v>266</v>
      </c>
      <c r="X9" s="93" t="s">
        <v>258</v>
      </c>
      <c r="Y9" s="93" t="s">
        <v>262</v>
      </c>
      <c r="Z9" s="93" t="s">
        <v>866</v>
      </c>
      <c r="AA9" s="51"/>
    </row>
    <row r="10" spans="1:27" ht="99" customHeight="1" x14ac:dyDescent="0.25">
      <c r="A10" s="1">
        <v>5</v>
      </c>
      <c r="B10" s="92" t="s">
        <v>274</v>
      </c>
      <c r="C10" s="93" t="s">
        <v>267</v>
      </c>
      <c r="D10" s="93" t="s">
        <v>268</v>
      </c>
      <c r="E10" s="1">
        <v>2</v>
      </c>
      <c r="F10" s="3">
        <f t="shared" si="0"/>
        <v>27.900000000000002</v>
      </c>
      <c r="G10" s="93" t="s">
        <v>441</v>
      </c>
      <c r="H10" s="112" t="s">
        <v>102</v>
      </c>
      <c r="I10" s="112" t="s">
        <v>137</v>
      </c>
      <c r="J10" s="1" t="s">
        <v>53</v>
      </c>
      <c r="K10" s="50">
        <f>L10+O10</f>
        <v>3100</v>
      </c>
      <c r="L10" s="50">
        <v>1240</v>
      </c>
      <c r="M10" s="93" t="s">
        <v>47</v>
      </c>
      <c r="N10" s="93" t="s">
        <v>396</v>
      </c>
      <c r="O10" s="25">
        <v>1860</v>
      </c>
      <c r="P10" s="93" t="s">
        <v>561</v>
      </c>
      <c r="Q10" s="93" t="s">
        <v>232</v>
      </c>
      <c r="R10" s="93" t="s">
        <v>101</v>
      </c>
      <c r="S10" s="93" t="s">
        <v>255</v>
      </c>
      <c r="T10" s="93" t="s">
        <v>239</v>
      </c>
      <c r="U10" s="93" t="s">
        <v>239</v>
      </c>
      <c r="V10" s="93" t="s">
        <v>257</v>
      </c>
      <c r="W10" s="92" t="s">
        <v>269</v>
      </c>
      <c r="X10" s="93" t="s">
        <v>258</v>
      </c>
      <c r="Y10" s="93" t="s">
        <v>262</v>
      </c>
      <c r="Z10" s="93" t="s">
        <v>866</v>
      </c>
      <c r="AA10" s="51"/>
    </row>
    <row r="11" spans="1:27" ht="95.25" customHeight="1" x14ac:dyDescent="0.25">
      <c r="A11" s="1">
        <v>6</v>
      </c>
      <c r="B11" s="92" t="s">
        <v>393</v>
      </c>
      <c r="C11" s="92" t="s">
        <v>270</v>
      </c>
      <c r="D11" s="92" t="s">
        <v>271</v>
      </c>
      <c r="E11" s="1">
        <v>1</v>
      </c>
      <c r="F11" s="3">
        <f t="shared" si="0"/>
        <v>45.000000000000007</v>
      </c>
      <c r="G11" s="93" t="s">
        <v>34</v>
      </c>
      <c r="H11" s="112" t="s">
        <v>102</v>
      </c>
      <c r="I11" s="112" t="s">
        <v>137</v>
      </c>
      <c r="J11" s="1" t="s">
        <v>189</v>
      </c>
      <c r="K11" s="50">
        <v>5000</v>
      </c>
      <c r="L11" s="50">
        <v>5000</v>
      </c>
      <c r="M11" s="93" t="s">
        <v>47</v>
      </c>
      <c r="N11" s="93" t="s">
        <v>243</v>
      </c>
      <c r="O11" s="25">
        <v>0</v>
      </c>
      <c r="P11" s="93" t="s">
        <v>561</v>
      </c>
      <c r="Q11" s="93" t="s">
        <v>232</v>
      </c>
      <c r="R11" s="93" t="s">
        <v>101</v>
      </c>
      <c r="S11" s="93" t="s">
        <v>255</v>
      </c>
      <c r="T11" s="93" t="s">
        <v>239</v>
      </c>
      <c r="U11" s="93" t="s">
        <v>239</v>
      </c>
      <c r="V11" s="93" t="s">
        <v>277</v>
      </c>
      <c r="W11" s="92" t="s">
        <v>397</v>
      </c>
      <c r="X11" s="93" t="s">
        <v>398</v>
      </c>
      <c r="Y11" s="93" t="s">
        <v>272</v>
      </c>
      <c r="Z11" s="93" t="s">
        <v>866</v>
      </c>
      <c r="AA11" s="51"/>
    </row>
    <row r="12" spans="1:27" ht="72" customHeight="1" x14ac:dyDescent="0.25">
      <c r="A12" s="1">
        <v>7</v>
      </c>
      <c r="B12" s="92" t="s">
        <v>399</v>
      </c>
      <c r="C12" s="95" t="s">
        <v>61</v>
      </c>
      <c r="D12" s="40"/>
      <c r="E12" s="93">
        <v>3</v>
      </c>
      <c r="F12" s="20">
        <f t="shared" si="0"/>
        <v>90.000000000000014</v>
      </c>
      <c r="G12" s="95" t="s">
        <v>57</v>
      </c>
      <c r="H12" s="136" t="s">
        <v>565</v>
      </c>
      <c r="I12" s="112" t="s">
        <v>137</v>
      </c>
      <c r="J12" s="1" t="s">
        <v>53</v>
      </c>
      <c r="K12" s="4">
        <v>10000</v>
      </c>
      <c r="L12" s="4">
        <v>10000</v>
      </c>
      <c r="M12" s="92" t="s">
        <v>47</v>
      </c>
      <c r="N12" s="93" t="s">
        <v>243</v>
      </c>
      <c r="O12" s="25">
        <v>0</v>
      </c>
      <c r="P12" s="93" t="s">
        <v>561</v>
      </c>
      <c r="Q12" s="93" t="s">
        <v>232</v>
      </c>
      <c r="R12" s="1" t="s">
        <v>101</v>
      </c>
      <c r="S12" s="93" t="s">
        <v>243</v>
      </c>
      <c r="T12" s="93" t="s">
        <v>239</v>
      </c>
      <c r="U12" s="93" t="s">
        <v>239</v>
      </c>
      <c r="V12" s="95" t="s">
        <v>278</v>
      </c>
      <c r="W12" s="92"/>
      <c r="X12" s="93" t="s">
        <v>329</v>
      </c>
      <c r="Y12" s="93" t="s">
        <v>279</v>
      </c>
      <c r="Z12" s="93" t="s">
        <v>866</v>
      </c>
      <c r="AA12" s="51"/>
    </row>
    <row r="13" spans="1:27" ht="78.75" customHeight="1" x14ac:dyDescent="0.25">
      <c r="A13" s="1">
        <v>8</v>
      </c>
      <c r="B13" s="93" t="s">
        <v>280</v>
      </c>
      <c r="C13" s="93" t="s">
        <v>281</v>
      </c>
      <c r="D13" s="40"/>
      <c r="E13" s="93">
        <v>26</v>
      </c>
      <c r="F13" s="20">
        <f t="shared" si="0"/>
        <v>1080.0000000000002</v>
      </c>
      <c r="G13" s="93" t="s">
        <v>34</v>
      </c>
      <c r="H13" s="115" t="s">
        <v>102</v>
      </c>
      <c r="I13" s="112" t="s">
        <v>137</v>
      </c>
      <c r="J13" s="1" t="s">
        <v>53</v>
      </c>
      <c r="K13" s="4">
        <v>120000</v>
      </c>
      <c r="L13" s="4">
        <v>120000</v>
      </c>
      <c r="M13" s="92" t="s">
        <v>47</v>
      </c>
      <c r="N13" s="93" t="s">
        <v>243</v>
      </c>
      <c r="O13" s="25">
        <v>0</v>
      </c>
      <c r="P13" s="93" t="s">
        <v>561</v>
      </c>
      <c r="Q13" s="93" t="s">
        <v>232</v>
      </c>
      <c r="R13" s="1" t="s">
        <v>101</v>
      </c>
      <c r="S13" s="93" t="s">
        <v>243</v>
      </c>
      <c r="T13" s="93" t="s">
        <v>239</v>
      </c>
      <c r="U13" s="93" t="s">
        <v>239</v>
      </c>
      <c r="V13" s="92" t="s">
        <v>283</v>
      </c>
      <c r="W13" s="92" t="s">
        <v>284</v>
      </c>
      <c r="X13" s="93" t="s">
        <v>179</v>
      </c>
      <c r="Y13" s="93" t="s">
        <v>282</v>
      </c>
      <c r="Z13" s="93" t="s">
        <v>866</v>
      </c>
      <c r="AA13" s="51"/>
    </row>
    <row r="14" spans="1:27" ht="90.75" customHeight="1" x14ac:dyDescent="0.25">
      <c r="A14" s="1">
        <v>9</v>
      </c>
      <c r="B14" s="94" t="s">
        <v>288</v>
      </c>
      <c r="C14" s="94" t="s">
        <v>286</v>
      </c>
      <c r="D14" s="93" t="s">
        <v>400</v>
      </c>
      <c r="E14" s="93">
        <v>6</v>
      </c>
      <c r="F14" s="20">
        <f t="shared" si="0"/>
        <v>27.000000000000004</v>
      </c>
      <c r="G14" s="94" t="s">
        <v>34</v>
      </c>
      <c r="H14" s="115" t="s">
        <v>106</v>
      </c>
      <c r="I14" s="115" t="s">
        <v>58</v>
      </c>
      <c r="J14" s="1">
        <v>2021</v>
      </c>
      <c r="K14" s="4">
        <v>3000</v>
      </c>
      <c r="L14" s="4">
        <v>3000</v>
      </c>
      <c r="M14" s="92" t="s">
        <v>47</v>
      </c>
      <c r="N14" s="93" t="s">
        <v>243</v>
      </c>
      <c r="O14" s="25">
        <v>0</v>
      </c>
      <c r="P14" s="93" t="s">
        <v>561</v>
      </c>
      <c r="Q14" s="93" t="s">
        <v>232</v>
      </c>
      <c r="R14" s="1" t="s">
        <v>101</v>
      </c>
      <c r="S14" s="93" t="s">
        <v>243</v>
      </c>
      <c r="T14" s="93" t="s">
        <v>239</v>
      </c>
      <c r="U14" s="93" t="s">
        <v>239</v>
      </c>
      <c r="V14" s="94" t="s">
        <v>289</v>
      </c>
      <c r="W14" s="92" t="s">
        <v>291</v>
      </c>
      <c r="X14" s="93" t="s">
        <v>290</v>
      </c>
      <c r="Y14" s="93" t="s">
        <v>292</v>
      </c>
      <c r="Z14" s="93" t="s">
        <v>866</v>
      </c>
      <c r="AA14" s="51"/>
    </row>
    <row r="15" spans="1:27" ht="80.25" customHeight="1" x14ac:dyDescent="0.25">
      <c r="A15" s="1">
        <v>10</v>
      </c>
      <c r="B15" s="94" t="s">
        <v>293</v>
      </c>
      <c r="C15" s="92" t="s">
        <v>287</v>
      </c>
      <c r="D15" s="93" t="s">
        <v>294</v>
      </c>
      <c r="E15" s="93">
        <v>7</v>
      </c>
      <c r="F15" s="20">
        <f t="shared" si="0"/>
        <v>27.900000000000002</v>
      </c>
      <c r="G15" s="94" t="s">
        <v>34</v>
      </c>
      <c r="H15" s="115" t="s">
        <v>106</v>
      </c>
      <c r="I15" s="115" t="s">
        <v>58</v>
      </c>
      <c r="J15" s="1">
        <v>2021</v>
      </c>
      <c r="K15" s="4">
        <v>3100</v>
      </c>
      <c r="L15" s="4">
        <v>3100</v>
      </c>
      <c r="M15" s="92" t="s">
        <v>47</v>
      </c>
      <c r="N15" s="93" t="s">
        <v>243</v>
      </c>
      <c r="O15" s="25">
        <v>0</v>
      </c>
      <c r="P15" s="93" t="s">
        <v>561</v>
      </c>
      <c r="Q15" s="93" t="s">
        <v>232</v>
      </c>
      <c r="R15" s="1" t="s">
        <v>101</v>
      </c>
      <c r="S15" s="93" t="s">
        <v>243</v>
      </c>
      <c r="T15" s="93" t="s">
        <v>239</v>
      </c>
      <c r="U15" s="93" t="s">
        <v>239</v>
      </c>
      <c r="V15" s="94" t="s">
        <v>289</v>
      </c>
      <c r="W15" s="92" t="s">
        <v>295</v>
      </c>
      <c r="X15" s="93" t="s">
        <v>290</v>
      </c>
      <c r="Y15" s="93" t="s">
        <v>292</v>
      </c>
      <c r="Z15" s="93" t="s">
        <v>866</v>
      </c>
      <c r="AA15" s="51"/>
    </row>
    <row r="16" spans="1:27" ht="87" customHeight="1" x14ac:dyDescent="0.25">
      <c r="A16" s="1">
        <v>11</v>
      </c>
      <c r="B16" s="94" t="s">
        <v>298</v>
      </c>
      <c r="C16" s="92" t="s">
        <v>297</v>
      </c>
      <c r="D16" s="93" t="s">
        <v>296</v>
      </c>
      <c r="E16" s="93">
        <v>1</v>
      </c>
      <c r="F16" s="20">
        <f t="shared" si="0"/>
        <v>1.35</v>
      </c>
      <c r="G16" s="94" t="s">
        <v>34</v>
      </c>
      <c r="H16" s="115" t="s">
        <v>106</v>
      </c>
      <c r="I16" s="115" t="s">
        <v>58</v>
      </c>
      <c r="J16" s="1" t="s">
        <v>76</v>
      </c>
      <c r="K16" s="4">
        <v>150</v>
      </c>
      <c r="L16" s="4">
        <v>150</v>
      </c>
      <c r="M16" s="92" t="s">
        <v>47</v>
      </c>
      <c r="N16" s="93" t="s">
        <v>243</v>
      </c>
      <c r="O16" s="25">
        <v>0</v>
      </c>
      <c r="P16" s="93" t="s">
        <v>561</v>
      </c>
      <c r="Q16" s="93" t="s">
        <v>232</v>
      </c>
      <c r="R16" s="1" t="s">
        <v>101</v>
      </c>
      <c r="S16" s="93" t="s">
        <v>243</v>
      </c>
      <c r="T16" s="93" t="s">
        <v>239</v>
      </c>
      <c r="U16" s="93" t="s">
        <v>239</v>
      </c>
      <c r="V16" s="94" t="s">
        <v>289</v>
      </c>
      <c r="W16" s="92" t="s">
        <v>299</v>
      </c>
      <c r="X16" s="93" t="s">
        <v>290</v>
      </c>
      <c r="Y16" s="93" t="s">
        <v>292</v>
      </c>
      <c r="Z16" s="93" t="s">
        <v>866</v>
      </c>
      <c r="AA16" s="51"/>
    </row>
    <row r="17" spans="1:27" ht="81" customHeight="1" x14ac:dyDescent="0.25">
      <c r="A17" s="1">
        <v>12</v>
      </c>
      <c r="B17" s="94" t="s">
        <v>80</v>
      </c>
      <c r="C17" s="94" t="s">
        <v>89</v>
      </c>
      <c r="D17" s="93" t="s">
        <v>236</v>
      </c>
      <c r="E17" s="93">
        <v>3</v>
      </c>
      <c r="F17" s="20">
        <f t="shared" si="0"/>
        <v>5.7330000000000005</v>
      </c>
      <c r="G17" s="94" t="s">
        <v>202</v>
      </c>
      <c r="H17" s="115" t="s">
        <v>112</v>
      </c>
      <c r="I17" s="115" t="s">
        <v>58</v>
      </c>
      <c r="J17" s="1">
        <v>2021</v>
      </c>
      <c r="K17" s="5">
        <v>637</v>
      </c>
      <c r="L17" s="5">
        <v>637</v>
      </c>
      <c r="M17" s="92" t="s">
        <v>47</v>
      </c>
      <c r="N17" s="93" t="s">
        <v>243</v>
      </c>
      <c r="O17" s="25">
        <v>0</v>
      </c>
      <c r="P17" s="93" t="s">
        <v>243</v>
      </c>
      <c r="Q17" s="25">
        <v>0</v>
      </c>
      <c r="R17" s="1" t="s">
        <v>101</v>
      </c>
      <c r="S17" s="93" t="s">
        <v>255</v>
      </c>
      <c r="T17" s="93" t="s">
        <v>239</v>
      </c>
      <c r="U17" s="93" t="s">
        <v>239</v>
      </c>
      <c r="V17" s="94" t="s">
        <v>300</v>
      </c>
      <c r="W17" s="92" t="s">
        <v>236</v>
      </c>
      <c r="X17" s="92"/>
      <c r="Y17" s="94" t="s">
        <v>92</v>
      </c>
      <c r="Z17" s="93" t="s">
        <v>559</v>
      </c>
      <c r="AA17" s="51"/>
    </row>
    <row r="18" spans="1:27" ht="108.75" customHeight="1" x14ac:dyDescent="0.25">
      <c r="A18" s="1">
        <v>13</v>
      </c>
      <c r="B18" s="94" t="s">
        <v>81</v>
      </c>
      <c r="C18" s="94" t="s">
        <v>90</v>
      </c>
      <c r="D18" s="93" t="s">
        <v>236</v>
      </c>
      <c r="E18" s="93">
        <v>5</v>
      </c>
      <c r="F18" s="20">
        <f t="shared" si="0"/>
        <v>22.500000000000004</v>
      </c>
      <c r="G18" s="94" t="s">
        <v>202</v>
      </c>
      <c r="H18" s="115" t="s">
        <v>112</v>
      </c>
      <c r="I18" s="115" t="s">
        <v>58</v>
      </c>
      <c r="J18" s="1">
        <v>2021</v>
      </c>
      <c r="K18" s="52">
        <v>2500</v>
      </c>
      <c r="L18" s="52">
        <v>2500</v>
      </c>
      <c r="M18" s="92" t="s">
        <v>47</v>
      </c>
      <c r="N18" s="93" t="s">
        <v>243</v>
      </c>
      <c r="O18" s="25">
        <v>0</v>
      </c>
      <c r="P18" s="93" t="s">
        <v>243</v>
      </c>
      <c r="Q18" s="25">
        <v>0</v>
      </c>
      <c r="R18" s="1" t="s">
        <v>101</v>
      </c>
      <c r="S18" s="93" t="s">
        <v>255</v>
      </c>
      <c r="T18" s="93" t="s">
        <v>239</v>
      </c>
      <c r="U18" s="93" t="s">
        <v>239</v>
      </c>
      <c r="V18" s="94" t="s">
        <v>300</v>
      </c>
      <c r="W18" s="92" t="s">
        <v>236</v>
      </c>
      <c r="X18" s="92"/>
      <c r="Y18" s="94" t="s">
        <v>92</v>
      </c>
      <c r="Z18" s="93" t="s">
        <v>559</v>
      </c>
      <c r="AA18" s="51"/>
    </row>
    <row r="19" spans="1:27" ht="102" customHeight="1" x14ac:dyDescent="0.25">
      <c r="A19" s="1">
        <v>14</v>
      </c>
      <c r="B19" s="94" t="s">
        <v>83</v>
      </c>
      <c r="C19" s="94" t="s">
        <v>83</v>
      </c>
      <c r="D19" s="93" t="s">
        <v>236</v>
      </c>
      <c r="E19" s="93">
        <v>4</v>
      </c>
      <c r="F19" s="20">
        <f t="shared" si="0"/>
        <v>18.945000000000004</v>
      </c>
      <c r="G19" s="94" t="s">
        <v>202</v>
      </c>
      <c r="H19" s="115" t="s">
        <v>112</v>
      </c>
      <c r="I19" s="115" t="s">
        <v>58</v>
      </c>
      <c r="J19" s="1" t="s">
        <v>76</v>
      </c>
      <c r="K19" s="52">
        <v>2105</v>
      </c>
      <c r="L19" s="52">
        <v>2105</v>
      </c>
      <c r="M19" s="92" t="s">
        <v>47</v>
      </c>
      <c r="N19" s="93" t="s">
        <v>243</v>
      </c>
      <c r="O19" s="25">
        <v>0</v>
      </c>
      <c r="P19" s="93" t="s">
        <v>243</v>
      </c>
      <c r="Q19" s="25">
        <v>0</v>
      </c>
      <c r="R19" s="1" t="s">
        <v>101</v>
      </c>
      <c r="S19" s="93" t="s">
        <v>255</v>
      </c>
      <c r="T19" s="93" t="s">
        <v>239</v>
      </c>
      <c r="U19" s="93" t="s">
        <v>239</v>
      </c>
      <c r="V19" s="94" t="s">
        <v>300</v>
      </c>
      <c r="W19" s="92" t="s">
        <v>236</v>
      </c>
      <c r="X19" s="92"/>
      <c r="Y19" s="94" t="s">
        <v>92</v>
      </c>
      <c r="Z19" s="93" t="s">
        <v>559</v>
      </c>
      <c r="AA19" s="51"/>
    </row>
    <row r="20" spans="1:27" ht="81" customHeight="1" x14ac:dyDescent="0.25">
      <c r="A20" s="1">
        <v>15</v>
      </c>
      <c r="B20" s="94" t="s">
        <v>84</v>
      </c>
      <c r="C20" s="94" t="s">
        <v>301</v>
      </c>
      <c r="D20" s="93" t="s">
        <v>236</v>
      </c>
      <c r="E20" s="93">
        <v>5</v>
      </c>
      <c r="F20" s="20">
        <f t="shared" si="0"/>
        <v>18.000000000000004</v>
      </c>
      <c r="G20" s="94" t="s">
        <v>202</v>
      </c>
      <c r="H20" s="115" t="s">
        <v>112</v>
      </c>
      <c r="I20" s="115" t="s">
        <v>58</v>
      </c>
      <c r="J20" s="1" t="s">
        <v>76</v>
      </c>
      <c r="K20" s="52">
        <v>2000</v>
      </c>
      <c r="L20" s="52">
        <v>2000</v>
      </c>
      <c r="M20" s="92" t="s">
        <v>47</v>
      </c>
      <c r="N20" s="93" t="s">
        <v>243</v>
      </c>
      <c r="O20" s="25">
        <v>0</v>
      </c>
      <c r="P20" s="93" t="s">
        <v>243</v>
      </c>
      <c r="Q20" s="25">
        <v>0</v>
      </c>
      <c r="R20" s="1" t="s">
        <v>101</v>
      </c>
      <c r="S20" s="93" t="s">
        <v>255</v>
      </c>
      <c r="T20" s="93" t="s">
        <v>239</v>
      </c>
      <c r="U20" s="93" t="s">
        <v>239</v>
      </c>
      <c r="V20" s="94" t="s">
        <v>300</v>
      </c>
      <c r="W20" s="92" t="s">
        <v>236</v>
      </c>
      <c r="X20" s="92"/>
      <c r="Y20" s="94" t="s">
        <v>92</v>
      </c>
      <c r="Z20" s="93" t="s">
        <v>559</v>
      </c>
      <c r="AA20" s="51"/>
    </row>
    <row r="21" spans="1:27" ht="82.5" customHeight="1" x14ac:dyDescent="0.25">
      <c r="A21" s="1">
        <v>16</v>
      </c>
      <c r="B21" s="94" t="s">
        <v>85</v>
      </c>
      <c r="C21" s="94" t="s">
        <v>302</v>
      </c>
      <c r="D21" s="93" t="s">
        <v>236</v>
      </c>
      <c r="E21" s="93">
        <v>5</v>
      </c>
      <c r="F21" s="20">
        <f t="shared" si="0"/>
        <v>86.922000000000011</v>
      </c>
      <c r="G21" s="94" t="s">
        <v>202</v>
      </c>
      <c r="H21" s="115" t="s">
        <v>112</v>
      </c>
      <c r="I21" s="115" t="s">
        <v>58</v>
      </c>
      <c r="J21" s="1" t="s">
        <v>76</v>
      </c>
      <c r="K21" s="52">
        <v>9658</v>
      </c>
      <c r="L21" s="52">
        <v>9658</v>
      </c>
      <c r="M21" s="92" t="s">
        <v>47</v>
      </c>
      <c r="N21" s="93" t="s">
        <v>243</v>
      </c>
      <c r="O21" s="25">
        <v>0</v>
      </c>
      <c r="P21" s="93" t="s">
        <v>243</v>
      </c>
      <c r="Q21" s="25">
        <v>0</v>
      </c>
      <c r="R21" s="1" t="s">
        <v>101</v>
      </c>
      <c r="S21" s="93" t="s">
        <v>255</v>
      </c>
      <c r="T21" s="93" t="s">
        <v>239</v>
      </c>
      <c r="U21" s="93" t="s">
        <v>239</v>
      </c>
      <c r="V21" s="94" t="s">
        <v>300</v>
      </c>
      <c r="W21" s="92" t="s">
        <v>236</v>
      </c>
      <c r="X21" s="92"/>
      <c r="Y21" s="94" t="s">
        <v>92</v>
      </c>
      <c r="Z21" s="93" t="s">
        <v>559</v>
      </c>
      <c r="AA21" s="51"/>
    </row>
    <row r="22" spans="1:27" ht="67.5" customHeight="1" x14ac:dyDescent="0.25">
      <c r="A22" s="1">
        <v>17</v>
      </c>
      <c r="B22" s="92" t="s">
        <v>96</v>
      </c>
      <c r="C22" s="92" t="s">
        <v>97</v>
      </c>
      <c r="D22" s="93" t="s">
        <v>304</v>
      </c>
      <c r="E22" s="93">
        <v>2</v>
      </c>
      <c r="F22" s="20">
        <f t="shared" si="0"/>
        <v>0.68680800000000009</v>
      </c>
      <c r="G22" s="92" t="s">
        <v>34</v>
      </c>
      <c r="H22" s="115" t="s">
        <v>106</v>
      </c>
      <c r="I22" s="115" t="s">
        <v>58</v>
      </c>
      <c r="J22" s="1" t="s">
        <v>76</v>
      </c>
      <c r="K22" s="4">
        <v>76.311999999999998</v>
      </c>
      <c r="L22" s="4">
        <v>76.311999999999998</v>
      </c>
      <c r="M22" s="92" t="s">
        <v>47</v>
      </c>
      <c r="N22" s="93" t="s">
        <v>243</v>
      </c>
      <c r="O22" s="25">
        <v>0</v>
      </c>
      <c r="P22" s="93" t="s">
        <v>561</v>
      </c>
      <c r="Q22" s="93" t="s">
        <v>232</v>
      </c>
      <c r="R22" s="1" t="s">
        <v>101</v>
      </c>
      <c r="S22" s="93" t="s">
        <v>255</v>
      </c>
      <c r="T22" s="93" t="s">
        <v>239</v>
      </c>
      <c r="U22" s="93" t="s">
        <v>239</v>
      </c>
      <c r="V22" s="92" t="s">
        <v>306</v>
      </c>
      <c r="W22" s="92" t="s">
        <v>308</v>
      </c>
      <c r="X22" s="93" t="s">
        <v>307</v>
      </c>
      <c r="Y22" s="92" t="s">
        <v>305</v>
      </c>
      <c r="Z22" s="93" t="s">
        <v>866</v>
      </c>
      <c r="AA22" s="51"/>
    </row>
    <row r="23" spans="1:27" ht="54" customHeight="1" x14ac:dyDescent="0.25">
      <c r="A23" s="1">
        <v>18</v>
      </c>
      <c r="B23" s="92" t="s">
        <v>118</v>
      </c>
      <c r="C23" s="92" t="s">
        <v>316</v>
      </c>
      <c r="D23" s="40"/>
      <c r="E23" s="40"/>
      <c r="F23" s="20">
        <f t="shared" si="0"/>
        <v>54.000000000000007</v>
      </c>
      <c r="G23" s="92" t="s">
        <v>319</v>
      </c>
      <c r="H23" s="1" t="s">
        <v>103</v>
      </c>
      <c r="I23" s="1" t="s">
        <v>58</v>
      </c>
      <c r="J23" s="1" t="s">
        <v>60</v>
      </c>
      <c r="K23" s="4">
        <v>6000</v>
      </c>
      <c r="L23" s="4">
        <v>6000</v>
      </c>
      <c r="M23" s="92" t="s">
        <v>47</v>
      </c>
      <c r="N23" s="93" t="s">
        <v>243</v>
      </c>
      <c r="O23" s="25">
        <v>0</v>
      </c>
      <c r="P23" s="93" t="s">
        <v>243</v>
      </c>
      <c r="Q23" s="25">
        <v>0</v>
      </c>
      <c r="R23" s="1" t="s">
        <v>120</v>
      </c>
      <c r="S23" s="93" t="s">
        <v>243</v>
      </c>
      <c r="T23" s="93" t="s">
        <v>239</v>
      </c>
      <c r="U23" s="93" t="s">
        <v>239</v>
      </c>
      <c r="V23" s="92" t="s">
        <v>315</v>
      </c>
      <c r="W23" s="92" t="s">
        <v>318</v>
      </c>
      <c r="X23" s="93" t="s">
        <v>317</v>
      </c>
      <c r="Y23" s="92" t="s">
        <v>119</v>
      </c>
      <c r="Z23" s="93" t="s">
        <v>560</v>
      </c>
      <c r="AA23" s="51"/>
    </row>
    <row r="24" spans="1:27" ht="81" customHeight="1" x14ac:dyDescent="0.25">
      <c r="A24" s="1">
        <v>19</v>
      </c>
      <c r="B24" s="92" t="s">
        <v>357</v>
      </c>
      <c r="C24" s="93" t="s">
        <v>356</v>
      </c>
      <c r="D24" s="93" t="s">
        <v>358</v>
      </c>
      <c r="E24" s="93">
        <v>3</v>
      </c>
      <c r="F24" s="53">
        <f t="shared" si="0"/>
        <v>0</v>
      </c>
      <c r="G24" s="93" t="s">
        <v>34</v>
      </c>
      <c r="H24" s="112" t="s">
        <v>112</v>
      </c>
      <c r="I24" s="112" t="s">
        <v>361</v>
      </c>
      <c r="J24" s="1" t="s">
        <v>359</v>
      </c>
      <c r="K24" s="6">
        <v>0</v>
      </c>
      <c r="L24" s="6"/>
      <c r="M24" s="92" t="s">
        <v>47</v>
      </c>
      <c r="N24" s="93" t="s">
        <v>243</v>
      </c>
      <c r="O24" s="25">
        <v>0</v>
      </c>
      <c r="P24" s="93" t="s">
        <v>243</v>
      </c>
      <c r="Q24" s="25">
        <v>0</v>
      </c>
      <c r="R24" s="4">
        <v>0</v>
      </c>
      <c r="S24" s="92" t="s">
        <v>340</v>
      </c>
      <c r="T24" s="92" t="s">
        <v>340</v>
      </c>
      <c r="U24" s="92" t="s">
        <v>340</v>
      </c>
      <c r="V24" s="93" t="s">
        <v>360</v>
      </c>
      <c r="W24" s="93"/>
      <c r="X24" s="93" t="s">
        <v>362</v>
      </c>
      <c r="Y24" s="93" t="s">
        <v>363</v>
      </c>
      <c r="Z24" s="93" t="s">
        <v>235</v>
      </c>
      <c r="AA24" s="51"/>
    </row>
    <row r="25" spans="1:27" ht="69.75" customHeight="1" x14ac:dyDescent="0.25">
      <c r="A25" s="1">
        <v>20</v>
      </c>
      <c r="B25" s="93" t="s">
        <v>364</v>
      </c>
      <c r="C25" s="93" t="s">
        <v>366</v>
      </c>
      <c r="D25" s="93" t="s">
        <v>365</v>
      </c>
      <c r="E25" s="93" t="s">
        <v>236</v>
      </c>
      <c r="F25" s="20"/>
      <c r="G25" s="93" t="s">
        <v>367</v>
      </c>
      <c r="H25" s="112" t="s">
        <v>112</v>
      </c>
      <c r="I25" s="112" t="s">
        <v>368</v>
      </c>
      <c r="J25" s="1" t="s">
        <v>359</v>
      </c>
      <c r="K25" s="4">
        <v>0</v>
      </c>
      <c r="L25" s="4"/>
      <c r="M25" s="92" t="s">
        <v>47</v>
      </c>
      <c r="N25" s="93" t="s">
        <v>243</v>
      </c>
      <c r="O25" s="25">
        <v>0</v>
      </c>
      <c r="P25" s="93" t="s">
        <v>243</v>
      </c>
      <c r="Q25" s="25">
        <v>0</v>
      </c>
      <c r="R25" s="4">
        <v>0</v>
      </c>
      <c r="S25" s="92" t="s">
        <v>340</v>
      </c>
      <c r="T25" s="92" t="s">
        <v>340</v>
      </c>
      <c r="U25" s="92" t="s">
        <v>340</v>
      </c>
      <c r="V25" s="93" t="s">
        <v>394</v>
      </c>
      <c r="W25" s="93" t="s">
        <v>390</v>
      </c>
      <c r="X25" s="93" t="s">
        <v>369</v>
      </c>
      <c r="Y25" s="93" t="s">
        <v>370</v>
      </c>
      <c r="Z25" s="93" t="s">
        <v>235</v>
      </c>
      <c r="AA25" s="51"/>
    </row>
    <row r="26" spans="1:27" ht="63.75" customHeight="1" x14ac:dyDescent="0.25">
      <c r="A26" s="1">
        <v>21</v>
      </c>
      <c r="B26" s="93" t="s">
        <v>371</v>
      </c>
      <c r="C26" s="93" t="s">
        <v>372</v>
      </c>
      <c r="D26" s="93" t="s">
        <v>365</v>
      </c>
      <c r="E26" s="93" t="s">
        <v>236</v>
      </c>
      <c r="F26" s="20"/>
      <c r="G26" s="93" t="s">
        <v>367</v>
      </c>
      <c r="H26" s="115" t="s">
        <v>112</v>
      </c>
      <c r="I26" s="112" t="s">
        <v>373</v>
      </c>
      <c r="J26" s="92" t="s">
        <v>359</v>
      </c>
      <c r="K26" s="171">
        <v>0</v>
      </c>
      <c r="L26" s="171"/>
      <c r="M26" s="92" t="s">
        <v>47</v>
      </c>
      <c r="N26" s="93" t="s">
        <v>243</v>
      </c>
      <c r="O26" s="25">
        <v>0</v>
      </c>
      <c r="P26" s="93" t="s">
        <v>243</v>
      </c>
      <c r="Q26" s="25">
        <v>0</v>
      </c>
      <c r="R26" s="4">
        <v>0</v>
      </c>
      <c r="S26" s="92" t="s">
        <v>340</v>
      </c>
      <c r="T26" s="92" t="s">
        <v>340</v>
      </c>
      <c r="U26" s="92" t="s">
        <v>340</v>
      </c>
      <c r="V26" s="92" t="s">
        <v>379</v>
      </c>
      <c r="W26" s="92"/>
      <c r="X26" s="92" t="s">
        <v>375</v>
      </c>
      <c r="Y26" s="92" t="s">
        <v>374</v>
      </c>
      <c r="Z26" s="93" t="s">
        <v>235</v>
      </c>
      <c r="AA26" s="51"/>
    </row>
    <row r="27" spans="1:27" ht="63.75" customHeight="1" x14ac:dyDescent="0.25">
      <c r="A27" s="1">
        <v>22</v>
      </c>
      <c r="B27" s="93" t="s">
        <v>388</v>
      </c>
      <c r="C27" s="93" t="s">
        <v>377</v>
      </c>
      <c r="D27" s="93" t="s">
        <v>376</v>
      </c>
      <c r="E27" s="93" t="s">
        <v>236</v>
      </c>
      <c r="F27" s="20"/>
      <c r="G27" s="93" t="s">
        <v>34</v>
      </c>
      <c r="H27" s="115" t="s">
        <v>112</v>
      </c>
      <c r="I27" s="112" t="s">
        <v>378</v>
      </c>
      <c r="J27" s="1">
        <v>2020</v>
      </c>
      <c r="K27" s="4">
        <v>0</v>
      </c>
      <c r="L27" s="4"/>
      <c r="M27" s="92" t="s">
        <v>47</v>
      </c>
      <c r="N27" s="93" t="s">
        <v>243</v>
      </c>
      <c r="O27" s="25">
        <v>0</v>
      </c>
      <c r="P27" s="93" t="s">
        <v>243</v>
      </c>
      <c r="Q27" s="25">
        <v>0</v>
      </c>
      <c r="R27" s="4">
        <v>0</v>
      </c>
      <c r="S27" s="92" t="s">
        <v>340</v>
      </c>
      <c r="T27" s="92" t="s">
        <v>340</v>
      </c>
      <c r="U27" s="92" t="s">
        <v>340</v>
      </c>
      <c r="V27" s="93" t="s">
        <v>380</v>
      </c>
      <c r="W27" s="93"/>
      <c r="X27" s="92" t="s">
        <v>381</v>
      </c>
      <c r="Y27" s="93" t="s">
        <v>382</v>
      </c>
      <c r="Z27" s="93" t="s">
        <v>235</v>
      </c>
      <c r="AA27" s="51"/>
    </row>
    <row r="28" spans="1:27" ht="63.75" customHeight="1" x14ac:dyDescent="0.25">
      <c r="A28" s="1">
        <v>23</v>
      </c>
      <c r="B28" s="93" t="s">
        <v>383</v>
      </c>
      <c r="C28" s="93" t="s">
        <v>384</v>
      </c>
      <c r="D28" s="93"/>
      <c r="E28" s="93" t="s">
        <v>236</v>
      </c>
      <c r="F28" s="20"/>
      <c r="G28" s="93" t="s">
        <v>367</v>
      </c>
      <c r="H28" s="115" t="s">
        <v>112</v>
      </c>
      <c r="I28" s="112" t="s">
        <v>378</v>
      </c>
      <c r="J28" s="1">
        <v>2020</v>
      </c>
      <c r="K28" s="4">
        <v>0</v>
      </c>
      <c r="L28" s="4"/>
      <c r="M28" s="92" t="s">
        <v>47</v>
      </c>
      <c r="N28" s="93" t="s">
        <v>243</v>
      </c>
      <c r="O28" s="25">
        <v>0</v>
      </c>
      <c r="P28" s="93" t="s">
        <v>243</v>
      </c>
      <c r="Q28" s="25">
        <v>0</v>
      </c>
      <c r="R28" s="4">
        <v>0</v>
      </c>
      <c r="S28" s="92" t="s">
        <v>340</v>
      </c>
      <c r="T28" s="92" t="s">
        <v>340</v>
      </c>
      <c r="U28" s="92" t="s">
        <v>340</v>
      </c>
      <c r="V28" s="134" t="s">
        <v>423</v>
      </c>
      <c r="W28" s="93"/>
      <c r="X28" s="92" t="s">
        <v>385</v>
      </c>
      <c r="Y28" s="93" t="s">
        <v>389</v>
      </c>
      <c r="Z28" s="93" t="s">
        <v>235</v>
      </c>
      <c r="AA28" s="51"/>
    </row>
    <row r="29" spans="1:27" ht="69" customHeight="1" x14ac:dyDescent="0.25">
      <c r="A29" s="1">
        <v>24</v>
      </c>
      <c r="B29" s="93" t="s">
        <v>313</v>
      </c>
      <c r="C29" s="93" t="s">
        <v>48</v>
      </c>
      <c r="D29" s="93" t="s">
        <v>312</v>
      </c>
      <c r="E29" s="93">
        <v>5</v>
      </c>
      <c r="F29" s="3">
        <f t="shared" ref="F29:F40" si="1">K29*0.9%</f>
        <v>42.424200000000006</v>
      </c>
      <c r="G29" s="93" t="s">
        <v>64</v>
      </c>
      <c r="H29" s="112" t="s">
        <v>102</v>
      </c>
      <c r="I29" s="112" t="s">
        <v>58</v>
      </c>
      <c r="J29" s="93" t="s">
        <v>70</v>
      </c>
      <c r="K29" s="54">
        <v>4713.8</v>
      </c>
      <c r="L29" s="54">
        <v>1885</v>
      </c>
      <c r="M29" s="92" t="s">
        <v>45</v>
      </c>
      <c r="N29" s="92" t="s">
        <v>396</v>
      </c>
      <c r="O29" s="65">
        <v>2828.8</v>
      </c>
      <c r="P29" s="93" t="s">
        <v>561</v>
      </c>
      <c r="Q29" s="93" t="s">
        <v>232</v>
      </c>
      <c r="R29" s="1" t="s">
        <v>101</v>
      </c>
      <c r="S29" s="93" t="s">
        <v>255</v>
      </c>
      <c r="T29" s="93" t="s">
        <v>239</v>
      </c>
      <c r="U29" s="93" t="s">
        <v>239</v>
      </c>
      <c r="V29" s="93" t="s">
        <v>309</v>
      </c>
      <c r="W29" s="93" t="s">
        <v>158</v>
      </c>
      <c r="X29" s="93" t="s">
        <v>178</v>
      </c>
      <c r="Y29" s="93" t="s">
        <v>392</v>
      </c>
      <c r="Z29" s="93" t="s">
        <v>866</v>
      </c>
      <c r="AA29" s="51"/>
    </row>
    <row r="30" spans="1:27" ht="66.75" customHeight="1" x14ac:dyDescent="0.25">
      <c r="A30" s="1">
        <v>25</v>
      </c>
      <c r="B30" s="93" t="s">
        <v>401</v>
      </c>
      <c r="C30" s="93" t="s">
        <v>402</v>
      </c>
      <c r="D30" s="2"/>
      <c r="E30" s="2">
        <v>1</v>
      </c>
      <c r="F30" s="3">
        <f t="shared" si="1"/>
        <v>9.0000000000000018</v>
      </c>
      <c r="G30" s="93" t="s">
        <v>34</v>
      </c>
      <c r="H30" s="115" t="s">
        <v>106</v>
      </c>
      <c r="I30" s="112" t="s">
        <v>58</v>
      </c>
      <c r="J30" s="1">
        <v>2022</v>
      </c>
      <c r="K30" s="4">
        <v>1000</v>
      </c>
      <c r="L30" s="4">
        <v>1000</v>
      </c>
      <c r="M30" s="93" t="s">
        <v>45</v>
      </c>
      <c r="N30" s="1" t="s">
        <v>243</v>
      </c>
      <c r="O30" s="25">
        <v>0</v>
      </c>
      <c r="P30" s="93" t="s">
        <v>561</v>
      </c>
      <c r="Q30" s="93" t="s">
        <v>232</v>
      </c>
      <c r="R30" s="93" t="s">
        <v>101</v>
      </c>
      <c r="S30" s="92" t="s">
        <v>340</v>
      </c>
      <c r="T30" s="93" t="s">
        <v>239</v>
      </c>
      <c r="U30" s="93" t="s">
        <v>239</v>
      </c>
      <c r="V30" s="93" t="s">
        <v>324</v>
      </c>
      <c r="W30" s="92" t="s">
        <v>403</v>
      </c>
      <c r="X30" s="92" t="s">
        <v>176</v>
      </c>
      <c r="Y30" s="93" t="s">
        <v>391</v>
      </c>
      <c r="Z30" s="93" t="s">
        <v>866</v>
      </c>
      <c r="AA30" s="51"/>
    </row>
    <row r="31" spans="1:27" ht="76.5" customHeight="1" x14ac:dyDescent="0.25">
      <c r="A31" s="1">
        <v>26</v>
      </c>
      <c r="B31" s="94" t="s">
        <v>705</v>
      </c>
      <c r="C31" s="92" t="s">
        <v>287</v>
      </c>
      <c r="D31" s="93"/>
      <c r="E31" s="93">
        <v>2</v>
      </c>
      <c r="F31" s="20">
        <f t="shared" si="1"/>
        <v>10.8</v>
      </c>
      <c r="G31" s="94" t="s">
        <v>34</v>
      </c>
      <c r="H31" s="115" t="s">
        <v>106</v>
      </c>
      <c r="I31" s="115" t="s">
        <v>58</v>
      </c>
      <c r="J31" s="1">
        <v>2022</v>
      </c>
      <c r="K31" s="4">
        <v>1200</v>
      </c>
      <c r="L31" s="4">
        <v>1200</v>
      </c>
      <c r="M31" s="92" t="s">
        <v>47</v>
      </c>
      <c r="N31" s="93" t="s">
        <v>243</v>
      </c>
      <c r="O31" s="25">
        <v>0</v>
      </c>
      <c r="P31" s="93" t="s">
        <v>561</v>
      </c>
      <c r="Q31" s="93" t="s">
        <v>232</v>
      </c>
      <c r="R31" s="1" t="s">
        <v>101</v>
      </c>
      <c r="S31" s="93" t="s">
        <v>243</v>
      </c>
      <c r="T31" s="93" t="s">
        <v>239</v>
      </c>
      <c r="U31" s="93" t="s">
        <v>239</v>
      </c>
      <c r="V31" s="94" t="s">
        <v>289</v>
      </c>
      <c r="W31" s="92" t="s">
        <v>295</v>
      </c>
      <c r="X31" s="93" t="s">
        <v>404</v>
      </c>
      <c r="Y31" s="93" t="s">
        <v>292</v>
      </c>
      <c r="Z31" s="93" t="s">
        <v>866</v>
      </c>
      <c r="AA31" s="51"/>
    </row>
    <row r="32" spans="1:27" ht="81" customHeight="1" x14ac:dyDescent="0.25">
      <c r="A32" s="1">
        <v>27</v>
      </c>
      <c r="B32" s="94" t="s">
        <v>405</v>
      </c>
      <c r="C32" s="92" t="s">
        <v>406</v>
      </c>
      <c r="D32" s="93"/>
      <c r="E32" s="93">
        <v>1</v>
      </c>
      <c r="F32" s="20">
        <f t="shared" si="1"/>
        <v>9.9</v>
      </c>
      <c r="G32" s="94" t="s">
        <v>34</v>
      </c>
      <c r="H32" s="115" t="s">
        <v>106</v>
      </c>
      <c r="I32" s="115" t="s">
        <v>58</v>
      </c>
      <c r="J32" s="1" t="s">
        <v>40</v>
      </c>
      <c r="K32" s="4">
        <v>1100</v>
      </c>
      <c r="L32" s="4">
        <v>1100</v>
      </c>
      <c r="M32" s="92" t="s">
        <v>47</v>
      </c>
      <c r="N32" s="93" t="s">
        <v>243</v>
      </c>
      <c r="O32" s="25">
        <v>0</v>
      </c>
      <c r="P32" s="93" t="s">
        <v>561</v>
      </c>
      <c r="Q32" s="93" t="s">
        <v>232</v>
      </c>
      <c r="R32" s="1" t="s">
        <v>101</v>
      </c>
      <c r="S32" s="93" t="s">
        <v>243</v>
      </c>
      <c r="T32" s="93" t="s">
        <v>239</v>
      </c>
      <c r="U32" s="93" t="s">
        <v>239</v>
      </c>
      <c r="V32" s="135" t="s">
        <v>664</v>
      </c>
      <c r="W32" s="92" t="s">
        <v>407</v>
      </c>
      <c r="X32" s="93" t="s">
        <v>409</v>
      </c>
      <c r="Y32" s="93" t="s">
        <v>408</v>
      </c>
      <c r="Z32" s="93" t="s">
        <v>866</v>
      </c>
      <c r="AA32" s="51"/>
    </row>
    <row r="33" spans="1:27" ht="65.25" customHeight="1" x14ac:dyDescent="0.25">
      <c r="A33" s="1">
        <v>28</v>
      </c>
      <c r="B33" s="93" t="s">
        <v>410</v>
      </c>
      <c r="C33" s="93" t="s">
        <v>411</v>
      </c>
      <c r="D33" s="40"/>
      <c r="E33" s="93">
        <v>1</v>
      </c>
      <c r="F33" s="20">
        <f t="shared" si="1"/>
        <v>180.00000000000003</v>
      </c>
      <c r="G33" s="93" t="s">
        <v>34</v>
      </c>
      <c r="H33" s="115" t="s">
        <v>102</v>
      </c>
      <c r="I33" s="112" t="s">
        <v>137</v>
      </c>
      <c r="J33" s="1" t="s">
        <v>40</v>
      </c>
      <c r="K33" s="4">
        <v>20000</v>
      </c>
      <c r="L33" s="4">
        <v>15446.946</v>
      </c>
      <c r="M33" s="92" t="s">
        <v>47</v>
      </c>
      <c r="N33" s="93" t="s">
        <v>243</v>
      </c>
      <c r="O33" s="25">
        <v>0</v>
      </c>
      <c r="P33" s="93" t="s">
        <v>561</v>
      </c>
      <c r="Q33" s="4">
        <v>7723.473</v>
      </c>
      <c r="R33" s="1" t="s">
        <v>101</v>
      </c>
      <c r="S33" s="93" t="s">
        <v>243</v>
      </c>
      <c r="T33" s="93" t="s">
        <v>239</v>
      </c>
      <c r="U33" s="93" t="s">
        <v>239</v>
      </c>
      <c r="V33" s="92" t="s">
        <v>283</v>
      </c>
      <c r="W33" s="92"/>
      <c r="X33" s="93" t="s">
        <v>412</v>
      </c>
      <c r="Y33" s="93" t="s">
        <v>282</v>
      </c>
      <c r="Z33" s="93" t="s">
        <v>866</v>
      </c>
      <c r="AA33" s="51"/>
    </row>
    <row r="34" spans="1:27" ht="65.25" customHeight="1" x14ac:dyDescent="0.25">
      <c r="A34" s="1">
        <v>29</v>
      </c>
      <c r="B34" s="93" t="s">
        <v>413</v>
      </c>
      <c r="C34" s="93" t="s">
        <v>414</v>
      </c>
      <c r="D34" s="40"/>
      <c r="E34" s="93">
        <v>1</v>
      </c>
      <c r="F34" s="20">
        <f t="shared" si="1"/>
        <v>80.573850000000007</v>
      </c>
      <c r="G34" s="93" t="s">
        <v>34</v>
      </c>
      <c r="H34" s="115" t="s">
        <v>102</v>
      </c>
      <c r="I34" s="112" t="s">
        <v>137</v>
      </c>
      <c r="J34" s="1" t="s">
        <v>40</v>
      </c>
      <c r="K34" s="4">
        <v>8952.65</v>
      </c>
      <c r="L34" s="4">
        <v>8952.65</v>
      </c>
      <c r="M34" s="92" t="s">
        <v>47</v>
      </c>
      <c r="N34" s="93" t="s">
        <v>243</v>
      </c>
      <c r="O34" s="25">
        <v>0</v>
      </c>
      <c r="P34" s="93" t="s">
        <v>561</v>
      </c>
      <c r="Q34" s="4">
        <v>4404</v>
      </c>
      <c r="R34" s="1" t="s">
        <v>101</v>
      </c>
      <c r="S34" s="93" t="s">
        <v>243</v>
      </c>
      <c r="T34" s="93" t="s">
        <v>239</v>
      </c>
      <c r="U34" s="93" t="s">
        <v>239</v>
      </c>
      <c r="V34" s="92" t="s">
        <v>283</v>
      </c>
      <c r="W34" s="92"/>
      <c r="X34" s="93" t="s">
        <v>179</v>
      </c>
      <c r="Y34" s="93" t="s">
        <v>282</v>
      </c>
      <c r="Z34" s="93" t="s">
        <v>866</v>
      </c>
      <c r="AA34" s="51"/>
    </row>
    <row r="35" spans="1:27" ht="78.75" customHeight="1" x14ac:dyDescent="0.25">
      <c r="A35" s="1">
        <v>30</v>
      </c>
      <c r="B35" s="93" t="s">
        <v>415</v>
      </c>
      <c r="C35" s="93" t="s">
        <v>425</v>
      </c>
      <c r="D35" s="40"/>
      <c r="E35" s="93">
        <v>1</v>
      </c>
      <c r="F35" s="20">
        <f t="shared" si="1"/>
        <v>9.0000000000000018</v>
      </c>
      <c r="G35" s="93" t="s">
        <v>34</v>
      </c>
      <c r="H35" s="112" t="s">
        <v>112</v>
      </c>
      <c r="I35" s="112" t="s">
        <v>137</v>
      </c>
      <c r="J35" s="1" t="s">
        <v>70</v>
      </c>
      <c r="K35" s="4">
        <v>1000</v>
      </c>
      <c r="L35" s="4">
        <v>1000</v>
      </c>
      <c r="M35" s="92" t="s">
        <v>47</v>
      </c>
      <c r="N35" s="93" t="s">
        <v>243</v>
      </c>
      <c r="O35" s="25">
        <v>0</v>
      </c>
      <c r="P35" s="93" t="s">
        <v>561</v>
      </c>
      <c r="Q35" s="93" t="s">
        <v>232</v>
      </c>
      <c r="R35" s="1" t="s">
        <v>101</v>
      </c>
      <c r="S35" s="93" t="s">
        <v>243</v>
      </c>
      <c r="T35" s="93" t="s">
        <v>239</v>
      </c>
      <c r="U35" s="93" t="s">
        <v>239</v>
      </c>
      <c r="V35" s="94" t="s">
        <v>334</v>
      </c>
      <c r="W35" s="92"/>
      <c r="X35" s="93" t="s">
        <v>416</v>
      </c>
      <c r="Y35" s="93" t="s">
        <v>417</v>
      </c>
      <c r="Z35" s="93" t="s">
        <v>866</v>
      </c>
      <c r="AA35" s="51"/>
    </row>
    <row r="36" spans="1:27" ht="70.5" customHeight="1" x14ac:dyDescent="0.25">
      <c r="A36" s="1">
        <v>31</v>
      </c>
      <c r="B36" s="93" t="s">
        <v>418</v>
      </c>
      <c r="C36" s="93" t="s">
        <v>419</v>
      </c>
      <c r="D36" s="93" t="s">
        <v>420</v>
      </c>
      <c r="E36" s="93" t="s">
        <v>236</v>
      </c>
      <c r="F36" s="20">
        <f t="shared" si="1"/>
        <v>7722.2970000000005</v>
      </c>
      <c r="G36" s="93" t="s">
        <v>367</v>
      </c>
      <c r="H36" s="112" t="s">
        <v>112</v>
      </c>
      <c r="I36" s="112" t="s">
        <v>137</v>
      </c>
      <c r="J36" s="1" t="s">
        <v>40</v>
      </c>
      <c r="K36" s="4">
        <v>858033</v>
      </c>
      <c r="L36" s="4">
        <v>858033</v>
      </c>
      <c r="M36" s="92" t="s">
        <v>47</v>
      </c>
      <c r="N36" s="93" t="s">
        <v>243</v>
      </c>
      <c r="O36" s="25">
        <v>0</v>
      </c>
      <c r="P36" s="93" t="s">
        <v>243</v>
      </c>
      <c r="Q36" s="25">
        <v>0</v>
      </c>
      <c r="R36" s="4">
        <v>0</v>
      </c>
      <c r="S36" s="92" t="s">
        <v>340</v>
      </c>
      <c r="T36" s="92" t="s">
        <v>340</v>
      </c>
      <c r="U36" s="92" t="s">
        <v>340</v>
      </c>
      <c r="V36" s="93" t="s">
        <v>423</v>
      </c>
      <c r="W36" s="93" t="s">
        <v>422</v>
      </c>
      <c r="X36" s="92" t="s">
        <v>421</v>
      </c>
      <c r="Y36" s="93" t="s">
        <v>389</v>
      </c>
      <c r="Z36" s="93" t="s">
        <v>235</v>
      </c>
      <c r="AA36" s="51"/>
    </row>
    <row r="37" spans="1:27" ht="67.5" customHeight="1" x14ac:dyDescent="0.25">
      <c r="A37" s="1">
        <v>32</v>
      </c>
      <c r="B37" s="93" t="s">
        <v>424</v>
      </c>
      <c r="C37" s="35" t="s">
        <v>426</v>
      </c>
      <c r="D37" s="35" t="s">
        <v>428</v>
      </c>
      <c r="E37" s="93" t="s">
        <v>427</v>
      </c>
      <c r="F37" s="20">
        <f t="shared" si="1"/>
        <v>232.20000000000002</v>
      </c>
      <c r="G37" s="93" t="s">
        <v>34</v>
      </c>
      <c r="H37" s="115" t="s">
        <v>102</v>
      </c>
      <c r="I37" s="112" t="s">
        <v>137</v>
      </c>
      <c r="J37" s="1">
        <v>2022</v>
      </c>
      <c r="K37" s="4">
        <v>25800</v>
      </c>
      <c r="L37" s="4">
        <v>25800</v>
      </c>
      <c r="M37" s="92" t="s">
        <v>47</v>
      </c>
      <c r="N37" s="93" t="s">
        <v>243</v>
      </c>
      <c r="O37" s="25">
        <v>0</v>
      </c>
      <c r="P37" s="93" t="s">
        <v>561</v>
      </c>
      <c r="Q37" s="93" t="s">
        <v>232</v>
      </c>
      <c r="R37" s="1" t="s">
        <v>101</v>
      </c>
      <c r="S37" s="93" t="s">
        <v>243</v>
      </c>
      <c r="T37" s="93" t="s">
        <v>239</v>
      </c>
      <c r="U37" s="93" t="s">
        <v>239</v>
      </c>
      <c r="V37" s="92" t="s">
        <v>283</v>
      </c>
      <c r="W37" s="92" t="s">
        <v>430</v>
      </c>
      <c r="X37" s="93" t="s">
        <v>429</v>
      </c>
      <c r="Y37" s="93" t="s">
        <v>282</v>
      </c>
      <c r="Z37" s="93" t="s">
        <v>866</v>
      </c>
      <c r="AA37" s="51"/>
    </row>
    <row r="38" spans="1:27" ht="69" customHeight="1" x14ac:dyDescent="0.25">
      <c r="A38" s="1">
        <v>33</v>
      </c>
      <c r="B38" s="93" t="s">
        <v>591</v>
      </c>
      <c r="C38" s="93"/>
      <c r="D38" s="93" t="s">
        <v>431</v>
      </c>
      <c r="E38" s="93"/>
      <c r="F38" s="20">
        <f t="shared" si="1"/>
        <v>5.4</v>
      </c>
      <c r="G38" s="93" t="s">
        <v>34</v>
      </c>
      <c r="H38" s="115" t="s">
        <v>110</v>
      </c>
      <c r="I38" s="112" t="s">
        <v>137</v>
      </c>
      <c r="J38" s="1" t="s">
        <v>40</v>
      </c>
      <c r="K38" s="4">
        <v>600</v>
      </c>
      <c r="L38" s="4">
        <v>600</v>
      </c>
      <c r="M38" s="92" t="s">
        <v>47</v>
      </c>
      <c r="N38" s="93" t="s">
        <v>243</v>
      </c>
      <c r="O38" s="25">
        <v>0</v>
      </c>
      <c r="P38" s="93" t="s">
        <v>243</v>
      </c>
      <c r="Q38" s="25">
        <v>0</v>
      </c>
      <c r="R38" s="1" t="s">
        <v>101</v>
      </c>
      <c r="S38" s="93" t="s">
        <v>243</v>
      </c>
      <c r="T38" s="93" t="s">
        <v>239</v>
      </c>
      <c r="U38" s="93" t="s">
        <v>239</v>
      </c>
      <c r="V38" s="92" t="s">
        <v>432</v>
      </c>
      <c r="W38" s="92" t="s">
        <v>434</v>
      </c>
      <c r="X38" s="93" t="s">
        <v>433</v>
      </c>
      <c r="Y38" s="93" t="s">
        <v>435</v>
      </c>
      <c r="Z38" s="93" t="s">
        <v>866</v>
      </c>
      <c r="AA38" s="51"/>
    </row>
    <row r="39" spans="1:27" ht="73.5" customHeight="1" x14ac:dyDescent="0.25">
      <c r="A39" s="1">
        <v>34</v>
      </c>
      <c r="B39" s="92" t="s">
        <v>207</v>
      </c>
      <c r="C39" s="55"/>
      <c r="D39" s="2"/>
      <c r="E39" s="2"/>
      <c r="F39" s="3">
        <f t="shared" si="1"/>
        <v>35.955000000000005</v>
      </c>
      <c r="G39" s="94" t="s">
        <v>91</v>
      </c>
      <c r="H39" s="112" t="s">
        <v>112</v>
      </c>
      <c r="I39" s="112" t="s">
        <v>208</v>
      </c>
      <c r="J39" s="1">
        <v>2022</v>
      </c>
      <c r="K39" s="4">
        <v>3995</v>
      </c>
      <c r="L39" s="4">
        <v>3995</v>
      </c>
      <c r="M39" s="92" t="s">
        <v>45</v>
      </c>
      <c r="N39" s="1" t="s">
        <v>243</v>
      </c>
      <c r="O39" s="4">
        <v>0</v>
      </c>
      <c r="P39" s="1" t="s">
        <v>243</v>
      </c>
      <c r="Q39" s="4">
        <v>0</v>
      </c>
      <c r="R39" s="1" t="s">
        <v>101</v>
      </c>
      <c r="S39" s="93" t="s">
        <v>255</v>
      </c>
      <c r="T39" s="93" t="s">
        <v>239</v>
      </c>
      <c r="U39" s="93" t="s">
        <v>239</v>
      </c>
      <c r="V39" s="94" t="s">
        <v>300</v>
      </c>
      <c r="W39" s="41" t="s">
        <v>167</v>
      </c>
      <c r="X39" s="92" t="s">
        <v>236</v>
      </c>
      <c r="Y39" s="92" t="s">
        <v>236</v>
      </c>
      <c r="Z39" s="96" t="s">
        <v>235</v>
      </c>
      <c r="AA39" s="51"/>
    </row>
    <row r="40" spans="1:27" ht="75" customHeight="1" x14ac:dyDescent="0.25">
      <c r="A40" s="1">
        <v>35</v>
      </c>
      <c r="B40" s="92" t="s">
        <v>211</v>
      </c>
      <c r="C40" s="55" t="s">
        <v>209</v>
      </c>
      <c r="D40" s="2"/>
      <c r="E40" s="2"/>
      <c r="F40" s="3">
        <f t="shared" si="1"/>
        <v>18.000000000000004</v>
      </c>
      <c r="G40" s="94" t="s">
        <v>91</v>
      </c>
      <c r="H40" s="112" t="s">
        <v>112</v>
      </c>
      <c r="I40" s="112" t="s">
        <v>210</v>
      </c>
      <c r="J40" s="1">
        <v>2022</v>
      </c>
      <c r="K40" s="23">
        <v>2000</v>
      </c>
      <c r="L40" s="4">
        <v>2000</v>
      </c>
      <c r="M40" s="92" t="s">
        <v>45</v>
      </c>
      <c r="N40" s="1" t="s">
        <v>243</v>
      </c>
      <c r="O40" s="4">
        <v>0</v>
      </c>
      <c r="P40" s="1" t="s">
        <v>243</v>
      </c>
      <c r="Q40" s="4">
        <v>0</v>
      </c>
      <c r="R40" s="1" t="s">
        <v>101</v>
      </c>
      <c r="S40" s="93" t="s">
        <v>255</v>
      </c>
      <c r="T40" s="93" t="s">
        <v>239</v>
      </c>
      <c r="U40" s="93" t="s">
        <v>239</v>
      </c>
      <c r="V40" s="94" t="s">
        <v>300</v>
      </c>
      <c r="W40" s="41" t="s">
        <v>167</v>
      </c>
      <c r="X40" s="92" t="s">
        <v>236</v>
      </c>
      <c r="Y40" s="92" t="s">
        <v>236</v>
      </c>
      <c r="Z40" s="96" t="s">
        <v>235</v>
      </c>
      <c r="AA40" s="51"/>
    </row>
    <row r="41" spans="1:27" ht="82.5" customHeight="1" x14ac:dyDescent="0.25">
      <c r="A41" s="1">
        <v>36</v>
      </c>
      <c r="B41" s="93" t="s">
        <v>314</v>
      </c>
      <c r="C41" s="93" t="s">
        <v>63</v>
      </c>
      <c r="D41" s="93" t="s">
        <v>612</v>
      </c>
      <c r="E41" s="93">
        <v>6</v>
      </c>
      <c r="F41" s="93">
        <f>K41*0.9%</f>
        <v>27.000000000000004</v>
      </c>
      <c r="G41" s="93" t="s">
        <v>64</v>
      </c>
      <c r="H41" s="112" t="s">
        <v>102</v>
      </c>
      <c r="I41" s="112" t="s">
        <v>613</v>
      </c>
      <c r="J41" s="93" t="s">
        <v>65</v>
      </c>
      <c r="K41" s="54">
        <v>3000</v>
      </c>
      <c r="L41" s="54">
        <v>1200</v>
      </c>
      <c r="M41" s="92" t="s">
        <v>45</v>
      </c>
      <c r="N41" s="92" t="s">
        <v>704</v>
      </c>
      <c r="O41" s="65">
        <v>1800</v>
      </c>
      <c r="P41" s="92" t="s">
        <v>311</v>
      </c>
      <c r="Q41" s="93" t="s">
        <v>561</v>
      </c>
      <c r="R41" s="93" t="s">
        <v>232</v>
      </c>
      <c r="S41" s="1" t="s">
        <v>101</v>
      </c>
      <c r="T41" s="93" t="s">
        <v>255</v>
      </c>
      <c r="U41" s="93" t="s">
        <v>239</v>
      </c>
      <c r="V41" s="93" t="s">
        <v>309</v>
      </c>
      <c r="W41" s="93" t="s">
        <v>158</v>
      </c>
      <c r="X41" s="93" t="s">
        <v>178</v>
      </c>
      <c r="Y41" s="93" t="s">
        <v>309</v>
      </c>
      <c r="Z41" s="93" t="s">
        <v>866</v>
      </c>
      <c r="AA41" s="60"/>
    </row>
    <row r="42" spans="1:27" ht="69.75" customHeight="1" x14ac:dyDescent="0.25">
      <c r="A42" s="1">
        <v>37</v>
      </c>
      <c r="B42" s="94" t="s">
        <v>78</v>
      </c>
      <c r="C42" s="94" t="s">
        <v>86</v>
      </c>
      <c r="D42" s="2"/>
      <c r="E42" s="2"/>
      <c r="F42" s="3">
        <f t="shared" ref="F42:F49" si="2">K42*0.9%</f>
        <v>518.7600000000001</v>
      </c>
      <c r="G42" s="94" t="s">
        <v>91</v>
      </c>
      <c r="H42" s="112" t="s">
        <v>112</v>
      </c>
      <c r="I42" s="115" t="s">
        <v>192</v>
      </c>
      <c r="J42" s="1" t="s">
        <v>40</v>
      </c>
      <c r="K42" s="4">
        <v>57640</v>
      </c>
      <c r="L42" s="4">
        <v>57640</v>
      </c>
      <c r="M42" s="92" t="s">
        <v>45</v>
      </c>
      <c r="N42" s="92" t="s">
        <v>45</v>
      </c>
      <c r="O42" s="1" t="s">
        <v>243</v>
      </c>
      <c r="P42" s="4">
        <v>0</v>
      </c>
      <c r="Q42" s="1" t="s">
        <v>243</v>
      </c>
      <c r="R42" s="4">
        <v>0</v>
      </c>
      <c r="S42" s="1" t="s">
        <v>101</v>
      </c>
      <c r="T42" s="93" t="s">
        <v>255</v>
      </c>
      <c r="U42" s="93" t="s">
        <v>239</v>
      </c>
      <c r="V42" s="94" t="s">
        <v>300</v>
      </c>
      <c r="W42" s="92" t="s">
        <v>167</v>
      </c>
      <c r="X42" s="92" t="s">
        <v>236</v>
      </c>
      <c r="Y42" s="94" t="s">
        <v>92</v>
      </c>
      <c r="Z42" s="93" t="s">
        <v>235</v>
      </c>
      <c r="AA42" s="60"/>
    </row>
    <row r="43" spans="1:27" ht="50.25" customHeight="1" x14ac:dyDescent="0.25">
      <c r="A43" s="1">
        <v>38</v>
      </c>
      <c r="B43" s="94" t="s">
        <v>249</v>
      </c>
      <c r="C43" s="94" t="s">
        <v>87</v>
      </c>
      <c r="D43" s="2"/>
      <c r="E43" s="94">
        <v>2</v>
      </c>
      <c r="F43" s="3">
        <f t="shared" si="2"/>
        <v>110.46600000000001</v>
      </c>
      <c r="G43" s="94" t="s">
        <v>91</v>
      </c>
      <c r="H43" s="112" t="s">
        <v>112</v>
      </c>
      <c r="I43" s="115" t="s">
        <v>193</v>
      </c>
      <c r="J43" s="1" t="s">
        <v>40</v>
      </c>
      <c r="K43" s="5">
        <v>12274</v>
      </c>
      <c r="L43" s="4">
        <v>12274</v>
      </c>
      <c r="M43" s="92" t="s">
        <v>45</v>
      </c>
      <c r="N43" s="92" t="s">
        <v>45</v>
      </c>
      <c r="O43" s="1" t="s">
        <v>243</v>
      </c>
      <c r="P43" s="4">
        <v>0</v>
      </c>
      <c r="Q43" s="1" t="s">
        <v>243</v>
      </c>
      <c r="R43" s="4">
        <v>0</v>
      </c>
      <c r="S43" s="1" t="s">
        <v>101</v>
      </c>
      <c r="T43" s="93" t="s">
        <v>255</v>
      </c>
      <c r="U43" s="93" t="s">
        <v>239</v>
      </c>
      <c r="V43" s="94" t="s">
        <v>300</v>
      </c>
      <c r="W43" s="92" t="s">
        <v>167</v>
      </c>
      <c r="X43" s="92" t="s">
        <v>236</v>
      </c>
      <c r="Y43" s="94" t="s">
        <v>92</v>
      </c>
      <c r="Z43" s="93" t="s">
        <v>235</v>
      </c>
      <c r="AA43" s="60"/>
    </row>
    <row r="44" spans="1:27" ht="50.25" customHeight="1" x14ac:dyDescent="0.25">
      <c r="A44" s="1">
        <v>39</v>
      </c>
      <c r="B44" s="94" t="s">
        <v>79</v>
      </c>
      <c r="C44" s="94" t="s">
        <v>88</v>
      </c>
      <c r="D44" s="2"/>
      <c r="E44" s="2"/>
      <c r="F44" s="3">
        <f t="shared" si="2"/>
        <v>75.222000000000008</v>
      </c>
      <c r="G44" s="94" t="s">
        <v>91</v>
      </c>
      <c r="H44" s="112" t="s">
        <v>112</v>
      </c>
      <c r="I44" s="2"/>
      <c r="J44" s="1">
        <v>2022</v>
      </c>
      <c r="K44" s="176">
        <v>8358</v>
      </c>
      <c r="L44" s="52">
        <v>8358</v>
      </c>
      <c r="M44" s="92" t="s">
        <v>45</v>
      </c>
      <c r="N44" s="92" t="s">
        <v>45</v>
      </c>
      <c r="O44" s="1" t="s">
        <v>243</v>
      </c>
      <c r="P44" s="4">
        <v>0</v>
      </c>
      <c r="Q44" s="1" t="s">
        <v>243</v>
      </c>
      <c r="R44" s="4">
        <v>0</v>
      </c>
      <c r="S44" s="1" t="s">
        <v>101</v>
      </c>
      <c r="T44" s="93" t="s">
        <v>255</v>
      </c>
      <c r="U44" s="93" t="s">
        <v>239</v>
      </c>
      <c r="V44" s="94" t="s">
        <v>300</v>
      </c>
      <c r="W44" s="92" t="s">
        <v>167</v>
      </c>
      <c r="X44" s="92" t="s">
        <v>236</v>
      </c>
      <c r="Y44" s="94" t="s">
        <v>92</v>
      </c>
      <c r="Z44" s="93" t="s">
        <v>235</v>
      </c>
      <c r="AA44" s="60"/>
    </row>
    <row r="45" spans="1:27" ht="50.25" customHeight="1" x14ac:dyDescent="0.25">
      <c r="A45" s="1">
        <v>40</v>
      </c>
      <c r="B45" s="94" t="s">
        <v>82</v>
      </c>
      <c r="C45" s="94" t="s">
        <v>82</v>
      </c>
      <c r="D45" s="2"/>
      <c r="E45" s="2"/>
      <c r="F45" s="3">
        <f t="shared" si="2"/>
        <v>45.000000000000007</v>
      </c>
      <c r="G45" s="94" t="s">
        <v>91</v>
      </c>
      <c r="H45" s="112" t="s">
        <v>112</v>
      </c>
      <c r="I45" s="2"/>
      <c r="J45" s="1" t="s">
        <v>40</v>
      </c>
      <c r="K45" s="4">
        <v>5000</v>
      </c>
      <c r="L45" s="4">
        <v>5000</v>
      </c>
      <c r="M45" s="92" t="s">
        <v>45</v>
      </c>
      <c r="N45" s="92" t="s">
        <v>45</v>
      </c>
      <c r="O45" s="1" t="s">
        <v>243</v>
      </c>
      <c r="P45" s="4">
        <v>0</v>
      </c>
      <c r="Q45" s="1" t="s">
        <v>243</v>
      </c>
      <c r="R45" s="4">
        <v>0</v>
      </c>
      <c r="S45" s="1" t="s">
        <v>101</v>
      </c>
      <c r="T45" s="93" t="s">
        <v>255</v>
      </c>
      <c r="U45" s="93" t="s">
        <v>239</v>
      </c>
      <c r="V45" s="94" t="s">
        <v>300</v>
      </c>
      <c r="W45" s="92" t="s">
        <v>167</v>
      </c>
      <c r="X45" s="92" t="s">
        <v>236</v>
      </c>
      <c r="Y45" s="94" t="s">
        <v>92</v>
      </c>
      <c r="Z45" s="93" t="s">
        <v>235</v>
      </c>
      <c r="AA45" s="60"/>
    </row>
    <row r="46" spans="1:27" ht="50.25" customHeight="1" x14ac:dyDescent="0.25">
      <c r="A46" s="1">
        <v>41</v>
      </c>
      <c r="B46" s="92" t="s">
        <v>93</v>
      </c>
      <c r="C46" s="92" t="s">
        <v>94</v>
      </c>
      <c r="D46" s="2"/>
      <c r="E46" s="2"/>
      <c r="F46" s="3">
        <f t="shared" si="2"/>
        <v>9.0000000000000018</v>
      </c>
      <c r="G46" s="94" t="s">
        <v>202</v>
      </c>
      <c r="H46" s="112" t="s">
        <v>112</v>
      </c>
      <c r="I46" s="112" t="s">
        <v>203</v>
      </c>
      <c r="J46" s="1">
        <v>2022</v>
      </c>
      <c r="K46" s="4">
        <v>1000</v>
      </c>
      <c r="L46" s="4">
        <v>1000</v>
      </c>
      <c r="M46" s="92" t="s">
        <v>45</v>
      </c>
      <c r="N46" s="92" t="s">
        <v>45</v>
      </c>
      <c r="O46" s="1" t="s">
        <v>243</v>
      </c>
      <c r="P46" s="4">
        <v>0</v>
      </c>
      <c r="Q46" s="1" t="s">
        <v>243</v>
      </c>
      <c r="R46" s="4">
        <v>0</v>
      </c>
      <c r="S46" s="1" t="s">
        <v>101</v>
      </c>
      <c r="T46" s="93" t="s">
        <v>255</v>
      </c>
      <c r="U46" s="93" t="s">
        <v>239</v>
      </c>
      <c r="V46" s="94" t="s">
        <v>300</v>
      </c>
      <c r="W46" s="92" t="s">
        <v>167</v>
      </c>
      <c r="X46" s="92" t="s">
        <v>236</v>
      </c>
      <c r="Y46" s="94" t="s">
        <v>92</v>
      </c>
      <c r="Z46" s="93" t="s">
        <v>235</v>
      </c>
      <c r="AA46" s="60"/>
    </row>
    <row r="47" spans="1:27" ht="50.25" customHeight="1" x14ac:dyDescent="0.25">
      <c r="A47" s="1">
        <v>42</v>
      </c>
      <c r="B47" s="92" t="s">
        <v>195</v>
      </c>
      <c r="C47" s="92" t="s">
        <v>194</v>
      </c>
      <c r="D47" s="2"/>
      <c r="E47" s="2"/>
      <c r="F47" s="3">
        <f t="shared" si="2"/>
        <v>15.300000000000002</v>
      </c>
      <c r="G47" s="94" t="s">
        <v>91</v>
      </c>
      <c r="H47" s="112" t="s">
        <v>112</v>
      </c>
      <c r="I47" s="112" t="s">
        <v>196</v>
      </c>
      <c r="J47" s="1">
        <v>2022</v>
      </c>
      <c r="K47" s="4">
        <v>1700</v>
      </c>
      <c r="L47" s="4">
        <v>1700</v>
      </c>
      <c r="M47" s="92" t="s">
        <v>45</v>
      </c>
      <c r="N47" s="92" t="s">
        <v>45</v>
      </c>
      <c r="O47" s="1" t="s">
        <v>243</v>
      </c>
      <c r="P47" s="4">
        <v>0</v>
      </c>
      <c r="Q47" s="1" t="s">
        <v>243</v>
      </c>
      <c r="R47" s="4">
        <v>0</v>
      </c>
      <c r="S47" s="1" t="s">
        <v>101</v>
      </c>
      <c r="T47" s="93" t="s">
        <v>255</v>
      </c>
      <c r="U47" s="93" t="s">
        <v>239</v>
      </c>
      <c r="V47" s="94" t="s">
        <v>300</v>
      </c>
      <c r="W47" s="92" t="s">
        <v>167</v>
      </c>
      <c r="X47" s="92" t="s">
        <v>236</v>
      </c>
      <c r="Y47" s="94" t="s">
        <v>92</v>
      </c>
      <c r="Z47" s="93" t="s">
        <v>235</v>
      </c>
      <c r="AA47" s="60"/>
    </row>
    <row r="48" spans="1:27" ht="50.25" customHeight="1" x14ac:dyDescent="0.25">
      <c r="A48" s="1">
        <v>43</v>
      </c>
      <c r="B48" s="92" t="s">
        <v>198</v>
      </c>
      <c r="C48" s="92" t="s">
        <v>197</v>
      </c>
      <c r="D48" s="2"/>
      <c r="E48" s="2"/>
      <c r="F48" s="3">
        <f t="shared" si="2"/>
        <v>4.0500000000000007</v>
      </c>
      <c r="G48" s="94" t="s">
        <v>91</v>
      </c>
      <c r="H48" s="112" t="s">
        <v>112</v>
      </c>
      <c r="I48" s="112" t="s">
        <v>199</v>
      </c>
      <c r="J48" s="1">
        <v>2022</v>
      </c>
      <c r="K48" s="4">
        <v>450</v>
      </c>
      <c r="L48" s="4">
        <v>450</v>
      </c>
      <c r="M48" s="92" t="s">
        <v>45</v>
      </c>
      <c r="N48" s="92" t="s">
        <v>45</v>
      </c>
      <c r="O48" s="1" t="s">
        <v>243</v>
      </c>
      <c r="P48" s="4">
        <v>0</v>
      </c>
      <c r="Q48" s="1" t="s">
        <v>243</v>
      </c>
      <c r="R48" s="4">
        <v>0</v>
      </c>
      <c r="S48" s="1" t="s">
        <v>101</v>
      </c>
      <c r="T48" s="93" t="s">
        <v>255</v>
      </c>
      <c r="U48" s="93" t="s">
        <v>239</v>
      </c>
      <c r="V48" s="94" t="s">
        <v>300</v>
      </c>
      <c r="W48" s="92" t="s">
        <v>167</v>
      </c>
      <c r="X48" s="92" t="s">
        <v>236</v>
      </c>
      <c r="Y48" s="94" t="s">
        <v>92</v>
      </c>
      <c r="Z48" s="93" t="s">
        <v>235</v>
      </c>
      <c r="AA48" s="60"/>
    </row>
    <row r="49" spans="1:27" ht="50.25" customHeight="1" x14ac:dyDescent="0.25">
      <c r="A49" s="1">
        <v>44</v>
      </c>
      <c r="B49" s="92" t="s">
        <v>200</v>
      </c>
      <c r="C49" s="92" t="s">
        <v>201</v>
      </c>
      <c r="D49" s="2"/>
      <c r="E49" s="2"/>
      <c r="F49" s="3">
        <f t="shared" si="2"/>
        <v>22.500000000000004</v>
      </c>
      <c r="G49" s="94" t="s">
        <v>91</v>
      </c>
      <c r="H49" s="112" t="s">
        <v>112</v>
      </c>
      <c r="I49" s="112" t="s">
        <v>205</v>
      </c>
      <c r="J49" s="1">
        <v>2022</v>
      </c>
      <c r="K49" s="4">
        <v>2500</v>
      </c>
      <c r="L49" s="4">
        <v>2500</v>
      </c>
      <c r="M49" s="92" t="s">
        <v>45</v>
      </c>
      <c r="N49" s="92" t="s">
        <v>45</v>
      </c>
      <c r="O49" s="1" t="s">
        <v>243</v>
      </c>
      <c r="P49" s="4">
        <v>0</v>
      </c>
      <c r="Q49" s="1" t="s">
        <v>243</v>
      </c>
      <c r="R49" s="4">
        <v>0</v>
      </c>
      <c r="S49" s="1" t="s">
        <v>101</v>
      </c>
      <c r="T49" s="93" t="s">
        <v>255</v>
      </c>
      <c r="U49" s="93" t="s">
        <v>239</v>
      </c>
      <c r="V49" s="94" t="s">
        <v>300</v>
      </c>
      <c r="W49" s="92" t="s">
        <v>167</v>
      </c>
      <c r="X49" s="92" t="s">
        <v>236</v>
      </c>
      <c r="Y49" s="94" t="s">
        <v>92</v>
      </c>
      <c r="Z49" s="93" t="s">
        <v>235</v>
      </c>
      <c r="AA49" s="60"/>
    </row>
    <row r="50" spans="1:27" ht="63.75" x14ac:dyDescent="0.25">
      <c r="A50" s="1">
        <v>45</v>
      </c>
      <c r="B50" s="94" t="s">
        <v>72</v>
      </c>
      <c r="C50" s="94" t="s">
        <v>73</v>
      </c>
      <c r="D50" s="2"/>
      <c r="E50" s="2"/>
      <c r="F50" s="3">
        <f t="shared" ref="F50:F57" si="3">K50*0.9%</f>
        <v>9.0000000000000018</v>
      </c>
      <c r="G50" s="94" t="s">
        <v>439</v>
      </c>
      <c r="H50" s="112" t="s">
        <v>102</v>
      </c>
      <c r="I50" s="115" t="s">
        <v>58</v>
      </c>
      <c r="J50" s="1" t="s">
        <v>70</v>
      </c>
      <c r="K50" s="4">
        <v>1000</v>
      </c>
      <c r="L50" s="4">
        <v>1000</v>
      </c>
      <c r="M50" s="4">
        <v>0</v>
      </c>
      <c r="N50" s="92" t="s">
        <v>45</v>
      </c>
      <c r="O50" s="1" t="s">
        <v>243</v>
      </c>
      <c r="P50" s="4">
        <v>0</v>
      </c>
      <c r="Q50" s="93" t="s">
        <v>561</v>
      </c>
      <c r="R50" s="94" t="s">
        <v>234</v>
      </c>
      <c r="S50" s="1" t="s">
        <v>101</v>
      </c>
      <c r="T50" s="93" t="s">
        <v>255</v>
      </c>
      <c r="U50" s="93" t="s">
        <v>239</v>
      </c>
      <c r="V50" s="94" t="s">
        <v>337</v>
      </c>
      <c r="W50" s="92" t="s">
        <v>163</v>
      </c>
      <c r="X50" s="92" t="s">
        <v>184</v>
      </c>
      <c r="Y50" s="94" t="s">
        <v>337</v>
      </c>
      <c r="Z50" s="93" t="s">
        <v>866</v>
      </c>
      <c r="AA50" s="61"/>
    </row>
    <row r="51" spans="1:27" ht="104.25" customHeight="1" x14ac:dyDescent="0.25">
      <c r="A51" s="1">
        <v>46</v>
      </c>
      <c r="B51" s="93" t="s">
        <v>310</v>
      </c>
      <c r="C51" s="93" t="s">
        <v>63</v>
      </c>
      <c r="D51" s="93" t="s">
        <v>612</v>
      </c>
      <c r="E51" s="93">
        <v>10</v>
      </c>
      <c r="F51" s="93">
        <f t="shared" si="3"/>
        <v>179.10000000000002</v>
      </c>
      <c r="G51" s="93" t="s">
        <v>64</v>
      </c>
      <c r="H51" s="112" t="s">
        <v>102</v>
      </c>
      <c r="I51" s="112" t="s">
        <v>874</v>
      </c>
      <c r="J51" s="93" t="s">
        <v>70</v>
      </c>
      <c r="K51" s="54">
        <v>19900</v>
      </c>
      <c r="L51" s="54">
        <v>7960</v>
      </c>
      <c r="M51" s="92" t="s">
        <v>45</v>
      </c>
      <c r="N51" s="92" t="s">
        <v>704</v>
      </c>
      <c r="O51" s="65">
        <v>11940</v>
      </c>
      <c r="P51" s="93" t="s">
        <v>561</v>
      </c>
      <c r="Q51" s="93" t="s">
        <v>561</v>
      </c>
      <c r="R51" s="93" t="s">
        <v>232</v>
      </c>
      <c r="S51" s="1" t="s">
        <v>101</v>
      </c>
      <c r="T51" s="93" t="s">
        <v>255</v>
      </c>
      <c r="U51" s="93" t="s">
        <v>239</v>
      </c>
      <c r="V51" s="93" t="s">
        <v>309</v>
      </c>
      <c r="W51" s="93" t="s">
        <v>158</v>
      </c>
      <c r="X51" s="93" t="s">
        <v>178</v>
      </c>
      <c r="Y51" s="93" t="s">
        <v>309</v>
      </c>
      <c r="Z51" s="93" t="s">
        <v>866</v>
      </c>
      <c r="AA51" s="60"/>
    </row>
    <row r="52" spans="1:27" ht="58.5" customHeight="1" x14ac:dyDescent="0.25">
      <c r="A52" s="1">
        <v>47</v>
      </c>
      <c r="B52" s="93" t="s">
        <v>191</v>
      </c>
      <c r="C52" s="92" t="s">
        <v>44</v>
      </c>
      <c r="D52" s="92">
        <v>81.5</v>
      </c>
      <c r="E52" s="2"/>
      <c r="F52" s="3">
        <f t="shared" si="3"/>
        <v>55.379700000000007</v>
      </c>
      <c r="G52" s="93" t="s">
        <v>64</v>
      </c>
      <c r="H52" s="112" t="s">
        <v>104</v>
      </c>
      <c r="I52" s="115" t="s">
        <v>190</v>
      </c>
      <c r="J52" s="1" t="s">
        <v>40</v>
      </c>
      <c r="K52" s="26">
        <v>6153.3</v>
      </c>
      <c r="L52" s="26">
        <v>6153.3</v>
      </c>
      <c r="M52" s="26">
        <v>0</v>
      </c>
      <c r="N52" s="93" t="s">
        <v>45</v>
      </c>
      <c r="O52" s="1" t="s">
        <v>243</v>
      </c>
      <c r="P52" s="26">
        <v>0</v>
      </c>
      <c r="Q52" s="1" t="s">
        <v>243</v>
      </c>
      <c r="R52" s="1" t="s">
        <v>120</v>
      </c>
      <c r="S52" s="93" t="s">
        <v>243</v>
      </c>
      <c r="T52" s="93" t="s">
        <v>239</v>
      </c>
      <c r="U52" s="93" t="s">
        <v>239</v>
      </c>
      <c r="V52" s="93" t="s">
        <v>347</v>
      </c>
      <c r="W52" s="93" t="s">
        <v>151</v>
      </c>
      <c r="X52" s="92" t="s">
        <v>173</v>
      </c>
      <c r="Y52" s="93" t="s">
        <v>347</v>
      </c>
      <c r="Z52" s="93" t="s">
        <v>630</v>
      </c>
      <c r="AA52" s="60"/>
    </row>
    <row r="53" spans="1:27" ht="78.75" customHeight="1" x14ac:dyDescent="0.25">
      <c r="A53" s="1">
        <v>48</v>
      </c>
      <c r="B53" s="92" t="s">
        <v>247</v>
      </c>
      <c r="C53" s="92" t="s">
        <v>115</v>
      </c>
      <c r="D53" s="1">
        <v>169.5</v>
      </c>
      <c r="E53" s="2"/>
      <c r="F53" s="3">
        <f t="shared" si="3"/>
        <v>115.17660000000001</v>
      </c>
      <c r="G53" s="93" t="s">
        <v>64</v>
      </c>
      <c r="H53" s="112" t="s">
        <v>104</v>
      </c>
      <c r="I53" s="115" t="s">
        <v>524</v>
      </c>
      <c r="J53" s="1">
        <v>2022</v>
      </c>
      <c r="K53" s="4">
        <v>12797.4</v>
      </c>
      <c r="L53" s="3">
        <v>12797.4</v>
      </c>
      <c r="M53" s="5">
        <v>0</v>
      </c>
      <c r="N53" s="92" t="s">
        <v>45</v>
      </c>
      <c r="O53" s="1" t="s">
        <v>243</v>
      </c>
      <c r="P53" s="4">
        <v>0</v>
      </c>
      <c r="Q53" s="1" t="s">
        <v>243</v>
      </c>
      <c r="R53" s="1" t="s">
        <v>120</v>
      </c>
      <c r="S53" s="93" t="s">
        <v>243</v>
      </c>
      <c r="T53" s="93" t="s">
        <v>239</v>
      </c>
      <c r="U53" s="93" t="s">
        <v>239</v>
      </c>
      <c r="V53" s="36" t="s">
        <v>285</v>
      </c>
      <c r="W53" s="36" t="s">
        <v>168</v>
      </c>
      <c r="X53" s="41" t="s">
        <v>525</v>
      </c>
      <c r="Y53" s="36" t="s">
        <v>285</v>
      </c>
      <c r="Z53" s="93" t="s">
        <v>630</v>
      </c>
      <c r="AA53" s="60"/>
    </row>
    <row r="54" spans="1:27" ht="66.75" customHeight="1" x14ac:dyDescent="0.25">
      <c r="A54" s="1">
        <v>49</v>
      </c>
      <c r="B54" s="92" t="s">
        <v>436</v>
      </c>
      <c r="C54" s="92" t="s">
        <v>44</v>
      </c>
      <c r="D54" s="92">
        <v>57.1</v>
      </c>
      <c r="E54" s="2"/>
      <c r="F54" s="3">
        <f t="shared" si="3"/>
        <v>38.799900000000008</v>
      </c>
      <c r="G54" s="93" t="s">
        <v>64</v>
      </c>
      <c r="H54" s="112" t="s">
        <v>104</v>
      </c>
      <c r="I54" s="112" t="s">
        <v>526</v>
      </c>
      <c r="J54" s="1">
        <v>2022</v>
      </c>
      <c r="K54" s="26">
        <v>4311.1000000000004</v>
      </c>
      <c r="L54" s="26">
        <v>4311.1000000000004</v>
      </c>
      <c r="M54" s="26">
        <v>0</v>
      </c>
      <c r="N54" s="93" t="s">
        <v>45</v>
      </c>
      <c r="O54" s="1" t="s">
        <v>243</v>
      </c>
      <c r="P54" s="26">
        <v>0</v>
      </c>
      <c r="Q54" s="1" t="s">
        <v>243</v>
      </c>
      <c r="R54" s="1" t="s">
        <v>120</v>
      </c>
      <c r="S54" s="93" t="s">
        <v>243</v>
      </c>
      <c r="T54" s="93" t="s">
        <v>239</v>
      </c>
      <c r="U54" s="93" t="s">
        <v>239</v>
      </c>
      <c r="V54" s="93" t="s">
        <v>347</v>
      </c>
      <c r="W54" s="93" t="s">
        <v>527</v>
      </c>
      <c r="X54" s="92" t="s">
        <v>528</v>
      </c>
      <c r="Y54" s="93" t="s">
        <v>347</v>
      </c>
      <c r="Z54" s="93" t="s">
        <v>630</v>
      </c>
      <c r="AA54" s="60"/>
    </row>
    <row r="55" spans="1:27" ht="69.75" customHeight="1" x14ac:dyDescent="0.25">
      <c r="A55" s="1">
        <v>50</v>
      </c>
      <c r="B55" s="94" t="s">
        <v>338</v>
      </c>
      <c r="C55" s="92" t="s">
        <v>115</v>
      </c>
      <c r="D55" s="1">
        <v>176.2</v>
      </c>
      <c r="E55" s="2"/>
      <c r="F55" s="3">
        <f t="shared" si="3"/>
        <v>119.72970000000001</v>
      </c>
      <c r="G55" s="94" t="s">
        <v>443</v>
      </c>
      <c r="H55" s="112" t="s">
        <v>104</v>
      </c>
      <c r="I55" s="115" t="s">
        <v>529</v>
      </c>
      <c r="J55" s="1" t="s">
        <v>70</v>
      </c>
      <c r="K55" s="4">
        <v>13303.3</v>
      </c>
      <c r="L55" s="4">
        <v>13303.3</v>
      </c>
      <c r="M55" s="4">
        <v>0</v>
      </c>
      <c r="N55" s="92" t="s">
        <v>45</v>
      </c>
      <c r="O55" s="1" t="s">
        <v>243</v>
      </c>
      <c r="P55" s="4">
        <v>0</v>
      </c>
      <c r="Q55" s="1" t="s">
        <v>243</v>
      </c>
      <c r="R55" s="1" t="s">
        <v>120</v>
      </c>
      <c r="S55" s="93" t="s">
        <v>243</v>
      </c>
      <c r="T55" s="93" t="s">
        <v>239</v>
      </c>
      <c r="U55" s="93" t="s">
        <v>239</v>
      </c>
      <c r="V55" s="94" t="s">
        <v>339</v>
      </c>
      <c r="W55" s="92" t="s">
        <v>165</v>
      </c>
      <c r="X55" s="92" t="s">
        <v>185</v>
      </c>
      <c r="Y55" s="94" t="s">
        <v>339</v>
      </c>
      <c r="Z55" s="93" t="s">
        <v>630</v>
      </c>
      <c r="AA55" s="60"/>
    </row>
    <row r="56" spans="1:27" ht="69.75" customHeight="1" x14ac:dyDescent="0.25">
      <c r="A56" s="1">
        <v>51</v>
      </c>
      <c r="B56" s="94" t="s">
        <v>74</v>
      </c>
      <c r="C56" s="92" t="s">
        <v>115</v>
      </c>
      <c r="D56" s="1">
        <v>182.9</v>
      </c>
      <c r="E56" s="2"/>
      <c r="F56" s="3">
        <f t="shared" si="3"/>
        <v>124.28190000000002</v>
      </c>
      <c r="G56" s="94" t="s">
        <v>443</v>
      </c>
      <c r="H56" s="112" t="s">
        <v>104</v>
      </c>
      <c r="I56" s="115" t="s">
        <v>529</v>
      </c>
      <c r="J56" s="1" t="s">
        <v>70</v>
      </c>
      <c r="K56" s="4">
        <v>13809.1</v>
      </c>
      <c r="L56" s="4">
        <v>13809.1</v>
      </c>
      <c r="M56" s="4">
        <v>0</v>
      </c>
      <c r="N56" s="92" t="s">
        <v>45</v>
      </c>
      <c r="O56" s="1" t="s">
        <v>243</v>
      </c>
      <c r="P56" s="4">
        <v>0</v>
      </c>
      <c r="Q56" s="1" t="s">
        <v>243</v>
      </c>
      <c r="R56" s="1" t="s">
        <v>120</v>
      </c>
      <c r="S56" s="93" t="s">
        <v>243</v>
      </c>
      <c r="T56" s="93" t="s">
        <v>239</v>
      </c>
      <c r="U56" s="93" t="s">
        <v>239</v>
      </c>
      <c r="V56" s="94" t="s">
        <v>339</v>
      </c>
      <c r="W56" s="92" t="s">
        <v>164</v>
      </c>
      <c r="X56" s="92" t="s">
        <v>186</v>
      </c>
      <c r="Y56" s="94" t="s">
        <v>339</v>
      </c>
      <c r="Z56" s="93" t="s">
        <v>630</v>
      </c>
      <c r="AA56" s="60"/>
    </row>
    <row r="57" spans="1:27" ht="57" customHeight="1" x14ac:dyDescent="0.25">
      <c r="A57" s="1">
        <v>52</v>
      </c>
      <c r="B57" s="92" t="s">
        <v>530</v>
      </c>
      <c r="C57" s="92" t="s">
        <v>44</v>
      </c>
      <c r="D57" s="92" t="s">
        <v>531</v>
      </c>
      <c r="E57" s="2"/>
      <c r="F57" s="3">
        <f t="shared" si="3"/>
        <v>74.474100000000007</v>
      </c>
      <c r="G57" s="93" t="s">
        <v>39</v>
      </c>
      <c r="H57" s="112" t="s">
        <v>104</v>
      </c>
      <c r="I57" s="112" t="s">
        <v>532</v>
      </c>
      <c r="J57" s="1">
        <v>2022</v>
      </c>
      <c r="K57" s="26">
        <v>8274.9</v>
      </c>
      <c r="L57" s="26">
        <v>8274.9</v>
      </c>
      <c r="M57" s="26">
        <v>0</v>
      </c>
      <c r="N57" s="93" t="s">
        <v>45</v>
      </c>
      <c r="O57" s="1" t="s">
        <v>243</v>
      </c>
      <c r="P57" s="26">
        <v>0</v>
      </c>
      <c r="Q57" s="1" t="s">
        <v>243</v>
      </c>
      <c r="R57" s="1" t="s">
        <v>120</v>
      </c>
      <c r="S57" s="93" t="s">
        <v>243</v>
      </c>
      <c r="T57" s="93" t="s">
        <v>239</v>
      </c>
      <c r="U57" s="93" t="s">
        <v>239</v>
      </c>
      <c r="V57" s="92" t="s">
        <v>303</v>
      </c>
      <c r="W57" s="92" t="s">
        <v>533</v>
      </c>
      <c r="X57" s="92" t="s">
        <v>590</v>
      </c>
      <c r="Y57" s="92" t="s">
        <v>303</v>
      </c>
      <c r="Z57" s="93" t="s">
        <v>630</v>
      </c>
      <c r="AA57" s="60"/>
    </row>
    <row r="58" spans="1:27" s="45" customFormat="1" ht="95.25" customHeight="1" x14ac:dyDescent="0.25">
      <c r="A58" s="1">
        <v>53</v>
      </c>
      <c r="B58" s="94" t="s">
        <v>653</v>
      </c>
      <c r="C58" s="94" t="s">
        <v>510</v>
      </c>
      <c r="D58" s="92" t="s">
        <v>654</v>
      </c>
      <c r="E58" s="2"/>
      <c r="F58" s="3">
        <f t="shared" ref="F58:F69" si="4">K58*0.9%</f>
        <v>39.999960000000002</v>
      </c>
      <c r="G58" s="94" t="s">
        <v>34</v>
      </c>
      <c r="H58" s="112" t="s">
        <v>102</v>
      </c>
      <c r="I58" s="115" t="s">
        <v>58</v>
      </c>
      <c r="J58" s="1" t="s">
        <v>41</v>
      </c>
      <c r="K58" s="4">
        <v>4444.4399999999996</v>
      </c>
      <c r="L58" s="62">
        <v>444.44</v>
      </c>
      <c r="M58" s="92" t="s">
        <v>694</v>
      </c>
      <c r="N58" s="1" t="s">
        <v>396</v>
      </c>
      <c r="O58" s="4">
        <v>4000</v>
      </c>
      <c r="P58" s="93" t="s">
        <v>561</v>
      </c>
      <c r="Q58" s="93" t="s">
        <v>232</v>
      </c>
      <c r="R58" s="1" t="s">
        <v>101</v>
      </c>
      <c r="S58" s="1"/>
      <c r="T58" s="93" t="s">
        <v>239</v>
      </c>
      <c r="U58" s="93" t="s">
        <v>239</v>
      </c>
      <c r="V58" s="94" t="s">
        <v>655</v>
      </c>
      <c r="X58" s="22" t="s">
        <v>509</v>
      </c>
      <c r="Y58" s="92" t="s">
        <v>706</v>
      </c>
      <c r="Z58" s="93" t="s">
        <v>866</v>
      </c>
    </row>
    <row r="59" spans="1:27" s="45" customFormat="1" ht="81" customHeight="1" x14ac:dyDescent="0.25">
      <c r="A59" s="1">
        <v>54</v>
      </c>
      <c r="B59" s="94" t="s">
        <v>656</v>
      </c>
      <c r="C59" s="94" t="s">
        <v>510</v>
      </c>
      <c r="D59" s="92" t="s">
        <v>654</v>
      </c>
      <c r="E59" s="2"/>
      <c r="F59" s="3">
        <f t="shared" si="4"/>
        <v>39.999960000000002</v>
      </c>
      <c r="G59" s="94" t="s">
        <v>34</v>
      </c>
      <c r="H59" s="112" t="s">
        <v>102</v>
      </c>
      <c r="I59" s="115" t="s">
        <v>58</v>
      </c>
      <c r="J59" s="1" t="s">
        <v>41</v>
      </c>
      <c r="K59" s="4">
        <v>4444.4399999999996</v>
      </c>
      <c r="L59" s="62">
        <v>444.44</v>
      </c>
      <c r="M59" s="92" t="s">
        <v>694</v>
      </c>
      <c r="N59" s="1" t="s">
        <v>396</v>
      </c>
      <c r="O59" s="4">
        <v>4000</v>
      </c>
      <c r="P59" s="93" t="s">
        <v>561</v>
      </c>
      <c r="Q59" s="93" t="s">
        <v>232</v>
      </c>
      <c r="R59" s="1" t="s">
        <v>101</v>
      </c>
      <c r="S59" s="1"/>
      <c r="T59" s="93" t="s">
        <v>239</v>
      </c>
      <c r="U59" s="93" t="s">
        <v>239</v>
      </c>
      <c r="V59" s="94" t="s">
        <v>657</v>
      </c>
      <c r="X59" s="63" t="s">
        <v>509</v>
      </c>
      <c r="Y59" s="92" t="s">
        <v>709</v>
      </c>
      <c r="Z59" s="93" t="s">
        <v>866</v>
      </c>
    </row>
    <row r="60" spans="1:27" s="45" customFormat="1" ht="76.5" x14ac:dyDescent="0.25">
      <c r="A60" s="1">
        <v>55</v>
      </c>
      <c r="B60" s="94" t="s">
        <v>658</v>
      </c>
      <c r="C60" s="94" t="s">
        <v>510</v>
      </c>
      <c r="D60" s="92" t="s">
        <v>654</v>
      </c>
      <c r="E60" s="2"/>
      <c r="F60" s="3">
        <f t="shared" si="4"/>
        <v>39.999960000000002</v>
      </c>
      <c r="G60" s="94" t="s">
        <v>34</v>
      </c>
      <c r="H60" s="112" t="s">
        <v>102</v>
      </c>
      <c r="I60" s="115" t="s">
        <v>58</v>
      </c>
      <c r="J60" s="1" t="s">
        <v>41</v>
      </c>
      <c r="K60" s="4">
        <v>4444.4399999999996</v>
      </c>
      <c r="L60" s="62">
        <v>444.44</v>
      </c>
      <c r="M60" s="92" t="s">
        <v>694</v>
      </c>
      <c r="N60" s="1" t="s">
        <v>396</v>
      </c>
      <c r="O60" s="4">
        <v>4000</v>
      </c>
      <c r="P60" s="93" t="s">
        <v>561</v>
      </c>
      <c r="Q60" s="93" t="s">
        <v>232</v>
      </c>
      <c r="R60" s="1" t="s">
        <v>101</v>
      </c>
      <c r="S60" s="1"/>
      <c r="T60" s="32" t="s">
        <v>239</v>
      </c>
      <c r="U60" s="1" t="s">
        <v>239</v>
      </c>
      <c r="V60" s="94" t="s">
        <v>659</v>
      </c>
      <c r="X60" s="63" t="s">
        <v>509</v>
      </c>
      <c r="Y60" s="92" t="s">
        <v>707</v>
      </c>
      <c r="Z60" s="93" t="s">
        <v>866</v>
      </c>
    </row>
    <row r="61" spans="1:27" s="45" customFormat="1" ht="115.5" customHeight="1" x14ac:dyDescent="0.25">
      <c r="A61" s="1">
        <v>56</v>
      </c>
      <c r="B61" s="94" t="s">
        <v>660</v>
      </c>
      <c r="C61" s="94" t="s">
        <v>510</v>
      </c>
      <c r="D61" s="92" t="s">
        <v>654</v>
      </c>
      <c r="E61" s="2"/>
      <c r="F61" s="3">
        <f t="shared" si="4"/>
        <v>39.999960000000002</v>
      </c>
      <c r="G61" s="94" t="s">
        <v>34</v>
      </c>
      <c r="H61" s="112" t="s">
        <v>102</v>
      </c>
      <c r="I61" s="115" t="s">
        <v>58</v>
      </c>
      <c r="J61" s="1" t="s">
        <v>41</v>
      </c>
      <c r="K61" s="4">
        <v>4444.4399999999996</v>
      </c>
      <c r="L61" s="62">
        <v>444.44</v>
      </c>
      <c r="M61" s="92" t="s">
        <v>694</v>
      </c>
      <c r="N61" s="1" t="s">
        <v>396</v>
      </c>
      <c r="O61" s="4">
        <v>4000</v>
      </c>
      <c r="P61" s="93" t="s">
        <v>561</v>
      </c>
      <c r="Q61" s="93" t="s">
        <v>232</v>
      </c>
      <c r="R61" s="1" t="s">
        <v>101</v>
      </c>
      <c r="S61" s="1"/>
      <c r="T61" s="32" t="s">
        <v>239</v>
      </c>
      <c r="U61" s="1" t="s">
        <v>239</v>
      </c>
      <c r="V61" s="94" t="s">
        <v>661</v>
      </c>
      <c r="X61" s="63" t="s">
        <v>509</v>
      </c>
      <c r="Y61" s="92" t="s">
        <v>708</v>
      </c>
      <c r="Z61" s="93" t="s">
        <v>866</v>
      </c>
    </row>
    <row r="62" spans="1:27" s="66" customFormat="1" ht="72.75" customHeight="1" x14ac:dyDescent="0.25">
      <c r="A62" s="1">
        <v>57</v>
      </c>
      <c r="B62" s="35" t="s">
        <v>599</v>
      </c>
      <c r="C62" s="35" t="s">
        <v>508</v>
      </c>
      <c r="D62" s="34" t="s">
        <v>876</v>
      </c>
      <c r="E62" s="1">
        <v>12</v>
      </c>
      <c r="F62" s="3">
        <f t="shared" si="4"/>
        <v>270.00000000000006</v>
      </c>
      <c r="G62" s="94" t="s">
        <v>34</v>
      </c>
      <c r="H62" s="115" t="s">
        <v>565</v>
      </c>
      <c r="I62" s="115" t="s">
        <v>875</v>
      </c>
      <c r="J62" s="1">
        <v>2023</v>
      </c>
      <c r="K62" s="6">
        <v>30000</v>
      </c>
      <c r="L62" s="6">
        <v>30000</v>
      </c>
      <c r="M62" s="92" t="s">
        <v>45</v>
      </c>
      <c r="N62" s="1" t="s">
        <v>243</v>
      </c>
      <c r="O62" s="4">
        <v>0</v>
      </c>
      <c r="P62" s="93" t="s">
        <v>561</v>
      </c>
      <c r="Q62" s="93" t="s">
        <v>232</v>
      </c>
      <c r="R62" s="1" t="s">
        <v>101</v>
      </c>
      <c r="S62" s="92" t="s">
        <v>237</v>
      </c>
      <c r="T62" s="1" t="s">
        <v>239</v>
      </c>
      <c r="U62" s="1" t="s">
        <v>239</v>
      </c>
      <c r="V62" s="35" t="s">
        <v>669</v>
      </c>
      <c r="W62" s="34" t="s">
        <v>563</v>
      </c>
      <c r="X62" s="34" t="s">
        <v>507</v>
      </c>
      <c r="Y62" s="35" t="s">
        <v>669</v>
      </c>
      <c r="Z62" s="364" t="s">
        <v>866</v>
      </c>
      <c r="AA62" s="365"/>
    </row>
    <row r="63" spans="1:27" ht="107.25" customHeight="1" x14ac:dyDescent="0.25">
      <c r="A63" s="1">
        <v>58</v>
      </c>
      <c r="B63" s="92" t="s">
        <v>204</v>
      </c>
      <c r="C63" s="92" t="s">
        <v>201</v>
      </c>
      <c r="D63" s="2"/>
      <c r="E63" s="1">
        <v>2</v>
      </c>
      <c r="F63" s="3">
        <f t="shared" si="4"/>
        <v>205.92000000000002</v>
      </c>
      <c r="G63" s="94" t="s">
        <v>91</v>
      </c>
      <c r="H63" s="112" t="s">
        <v>112</v>
      </c>
      <c r="I63" s="112" t="s">
        <v>728</v>
      </c>
      <c r="J63" s="1" t="s">
        <v>41</v>
      </c>
      <c r="K63" s="4">
        <v>22880</v>
      </c>
      <c r="L63" s="4">
        <v>22880</v>
      </c>
      <c r="M63" s="92" t="s">
        <v>45</v>
      </c>
      <c r="N63" s="1" t="s">
        <v>243</v>
      </c>
      <c r="O63" s="4">
        <v>0</v>
      </c>
      <c r="P63" s="1" t="s">
        <v>243</v>
      </c>
      <c r="Q63" s="4">
        <v>0</v>
      </c>
      <c r="R63" s="1" t="s">
        <v>101</v>
      </c>
      <c r="S63" s="93" t="s">
        <v>255</v>
      </c>
      <c r="T63" s="93" t="s">
        <v>239</v>
      </c>
      <c r="U63" s="93" t="s">
        <v>239</v>
      </c>
      <c r="V63" s="94" t="s">
        <v>300</v>
      </c>
      <c r="W63" s="92" t="s">
        <v>167</v>
      </c>
      <c r="X63" s="92" t="s">
        <v>236</v>
      </c>
      <c r="Y63" s="94" t="s">
        <v>300</v>
      </c>
      <c r="Z63" s="364" t="s">
        <v>564</v>
      </c>
      <c r="AA63" s="365"/>
    </row>
    <row r="64" spans="1:27" ht="93" customHeight="1" x14ac:dyDescent="0.25">
      <c r="A64" s="1">
        <v>59</v>
      </c>
      <c r="B64" s="92" t="s">
        <v>206</v>
      </c>
      <c r="C64" s="92" t="s">
        <v>504</v>
      </c>
      <c r="D64" s="2"/>
      <c r="E64" s="1">
        <v>2</v>
      </c>
      <c r="F64" s="3">
        <f t="shared" si="4"/>
        <v>19.8</v>
      </c>
      <c r="G64" s="94" t="s">
        <v>91</v>
      </c>
      <c r="H64" s="112" t="s">
        <v>112</v>
      </c>
      <c r="I64" s="112" t="s">
        <v>727</v>
      </c>
      <c r="J64" s="1" t="s">
        <v>41</v>
      </c>
      <c r="K64" s="4">
        <v>2200</v>
      </c>
      <c r="L64" s="4">
        <v>2200</v>
      </c>
      <c r="M64" s="92" t="s">
        <v>45</v>
      </c>
      <c r="N64" s="1" t="s">
        <v>243</v>
      </c>
      <c r="O64" s="4">
        <v>0</v>
      </c>
      <c r="P64" s="1" t="s">
        <v>243</v>
      </c>
      <c r="Q64" s="4">
        <v>0</v>
      </c>
      <c r="R64" s="1" t="s">
        <v>101</v>
      </c>
      <c r="S64" s="93" t="s">
        <v>255</v>
      </c>
      <c r="T64" s="93" t="s">
        <v>239</v>
      </c>
      <c r="U64" s="93" t="s">
        <v>239</v>
      </c>
      <c r="V64" s="94" t="s">
        <v>300</v>
      </c>
      <c r="W64" s="92" t="s">
        <v>167</v>
      </c>
      <c r="X64" s="92" t="s">
        <v>236</v>
      </c>
      <c r="Y64" s="94" t="s">
        <v>300</v>
      </c>
      <c r="Z64" s="364" t="s">
        <v>564</v>
      </c>
      <c r="AA64" s="365"/>
    </row>
    <row r="65" spans="1:28" s="9" customFormat="1" ht="53.25" customHeight="1" x14ac:dyDescent="0.2">
      <c r="A65" s="1">
        <v>60</v>
      </c>
      <c r="B65" s="92" t="s">
        <v>231</v>
      </c>
      <c r="C65" s="93" t="s">
        <v>240</v>
      </c>
      <c r="D65" s="92"/>
      <c r="E65" s="92"/>
      <c r="F65" s="3">
        <f t="shared" si="4"/>
        <v>62.851500000000009</v>
      </c>
      <c r="G65" s="93" t="s">
        <v>34</v>
      </c>
      <c r="H65" s="115" t="s">
        <v>545</v>
      </c>
      <c r="I65" s="115" t="s">
        <v>676</v>
      </c>
      <c r="J65" s="92">
        <v>2023</v>
      </c>
      <c r="K65" s="6">
        <v>6983.5</v>
      </c>
      <c r="L65" s="6">
        <v>0</v>
      </c>
      <c r="M65" s="92" t="s">
        <v>45</v>
      </c>
      <c r="N65" s="93" t="s">
        <v>595</v>
      </c>
      <c r="O65" s="6">
        <v>0</v>
      </c>
      <c r="P65" s="93" t="s">
        <v>340</v>
      </c>
      <c r="Q65" s="6">
        <v>0</v>
      </c>
      <c r="R65" s="1" t="s">
        <v>120</v>
      </c>
      <c r="S65" s="92" t="s">
        <v>237</v>
      </c>
      <c r="T65" s="92" t="s">
        <v>238</v>
      </c>
      <c r="U65" s="92" t="s">
        <v>239</v>
      </c>
      <c r="V65" s="93" t="s">
        <v>596</v>
      </c>
      <c r="W65" s="93" t="s">
        <v>829</v>
      </c>
      <c r="X65" s="92" t="s">
        <v>828</v>
      </c>
      <c r="Y65" s="93" t="s">
        <v>596</v>
      </c>
      <c r="Z65" s="414" t="s">
        <v>572</v>
      </c>
      <c r="AA65" s="414"/>
    </row>
    <row r="66" spans="1:28" s="9" customFormat="1" ht="86.25" customHeight="1" x14ac:dyDescent="0.2">
      <c r="A66" s="1">
        <v>61</v>
      </c>
      <c r="B66" s="92" t="s">
        <v>214</v>
      </c>
      <c r="C66" s="92" t="s">
        <v>626</v>
      </c>
      <c r="D66" s="92" t="s">
        <v>627</v>
      </c>
      <c r="E66" s="92"/>
      <c r="F66" s="3">
        <f t="shared" si="4"/>
        <v>3.6270000000000002</v>
      </c>
      <c r="G66" s="92" t="s">
        <v>441</v>
      </c>
      <c r="H66" s="115" t="s">
        <v>545</v>
      </c>
      <c r="I66" s="115" t="s">
        <v>676</v>
      </c>
      <c r="J66" s="92">
        <v>2023</v>
      </c>
      <c r="K66" s="6">
        <v>403</v>
      </c>
      <c r="L66" s="6">
        <v>0</v>
      </c>
      <c r="M66" s="92" t="s">
        <v>353</v>
      </c>
      <c r="N66" s="93" t="s">
        <v>342</v>
      </c>
      <c r="O66" s="6">
        <v>0</v>
      </c>
      <c r="P66" s="93" t="s">
        <v>340</v>
      </c>
      <c r="Q66" s="6">
        <v>0</v>
      </c>
      <c r="R66" s="1" t="s">
        <v>120</v>
      </c>
      <c r="S66" s="92" t="s">
        <v>237</v>
      </c>
      <c r="T66" s="92" t="s">
        <v>238</v>
      </c>
      <c r="U66" s="92" t="s">
        <v>239</v>
      </c>
      <c r="V66" s="92" t="s">
        <v>646</v>
      </c>
      <c r="W66" s="92" t="s">
        <v>215</v>
      </c>
      <c r="X66" s="92"/>
      <c r="Y66" s="92"/>
      <c r="Z66" s="414" t="s">
        <v>573</v>
      </c>
      <c r="AA66" s="414"/>
    </row>
    <row r="67" spans="1:28" s="9" customFormat="1" ht="68.25" customHeight="1" x14ac:dyDescent="0.2">
      <c r="A67" s="1">
        <v>62</v>
      </c>
      <c r="B67" s="93" t="s">
        <v>246</v>
      </c>
      <c r="C67" s="93" t="s">
        <v>240</v>
      </c>
      <c r="D67" s="93" t="s">
        <v>241</v>
      </c>
      <c r="E67" s="92"/>
      <c r="F67" s="3">
        <f t="shared" si="4"/>
        <v>19.530854999999999</v>
      </c>
      <c r="G67" s="93" t="s">
        <v>57</v>
      </c>
      <c r="H67" s="112" t="s">
        <v>545</v>
      </c>
      <c r="I67" s="112" t="s">
        <v>677</v>
      </c>
      <c r="J67" s="1">
        <v>2023</v>
      </c>
      <c r="K67" s="6">
        <v>2170.0949999999998</v>
      </c>
      <c r="L67" s="6">
        <v>0</v>
      </c>
      <c r="M67" s="93" t="s">
        <v>242</v>
      </c>
      <c r="N67" s="93" t="s">
        <v>342</v>
      </c>
      <c r="O67" s="6">
        <v>0</v>
      </c>
      <c r="P67" s="93" t="s">
        <v>340</v>
      </c>
      <c r="Q67" s="6">
        <v>0</v>
      </c>
      <c r="R67" s="93" t="s">
        <v>101</v>
      </c>
      <c r="S67" s="93" t="s">
        <v>245</v>
      </c>
      <c r="T67" s="93" t="s">
        <v>238</v>
      </c>
      <c r="U67" s="93" t="s">
        <v>244</v>
      </c>
      <c r="V67" s="93" t="s">
        <v>678</v>
      </c>
      <c r="W67" s="92"/>
      <c r="X67" s="93" t="s">
        <v>236</v>
      </c>
      <c r="Y67" s="93"/>
      <c r="Z67" s="414" t="s">
        <v>793</v>
      </c>
      <c r="AA67" s="414"/>
    </row>
    <row r="68" spans="1:28" ht="76.5" customHeight="1" x14ac:dyDescent="0.25">
      <c r="A68" s="1">
        <v>63</v>
      </c>
      <c r="B68" s="92" t="s">
        <v>537</v>
      </c>
      <c r="C68" s="92" t="s">
        <v>577</v>
      </c>
      <c r="D68" s="92" t="s">
        <v>738</v>
      </c>
      <c r="E68" s="1">
        <v>6</v>
      </c>
      <c r="F68" s="3">
        <f t="shared" si="4"/>
        <v>87.963570000000004</v>
      </c>
      <c r="G68" s="93" t="s">
        <v>64</v>
      </c>
      <c r="H68" s="112" t="s">
        <v>104</v>
      </c>
      <c r="I68" s="112" t="s">
        <v>636</v>
      </c>
      <c r="J68" s="1">
        <v>2023</v>
      </c>
      <c r="K68" s="26">
        <v>9773.73</v>
      </c>
      <c r="L68" s="26">
        <v>9773.73</v>
      </c>
      <c r="M68" s="93" t="s">
        <v>45</v>
      </c>
      <c r="N68" s="93" t="s">
        <v>340</v>
      </c>
      <c r="O68" s="26">
        <v>0</v>
      </c>
      <c r="P68" s="93" t="s">
        <v>340</v>
      </c>
      <c r="Q68" s="26">
        <v>0</v>
      </c>
      <c r="R68" s="1" t="s">
        <v>120</v>
      </c>
      <c r="S68" s="93" t="s">
        <v>243</v>
      </c>
      <c r="T68" s="93" t="s">
        <v>239</v>
      </c>
      <c r="U68" s="93" t="s">
        <v>239</v>
      </c>
      <c r="V68" s="36" t="s">
        <v>285</v>
      </c>
      <c r="W68" s="92"/>
      <c r="X68" s="92" t="s">
        <v>538</v>
      </c>
      <c r="Y68" s="36" t="s">
        <v>672</v>
      </c>
      <c r="Z68" s="364" t="s">
        <v>630</v>
      </c>
      <c r="AA68" s="365"/>
    </row>
    <row r="69" spans="1:28" s="9" customFormat="1" ht="100.5" customHeight="1" x14ac:dyDescent="0.2">
      <c r="A69" s="1">
        <v>64</v>
      </c>
      <c r="B69" s="92" t="s">
        <v>748</v>
      </c>
      <c r="C69" s="92"/>
      <c r="D69" s="92" t="s">
        <v>746</v>
      </c>
      <c r="E69" s="92"/>
      <c r="F69" s="3">
        <f t="shared" si="4"/>
        <v>198.25740000000002</v>
      </c>
      <c r="G69" s="92" t="s">
        <v>749</v>
      </c>
      <c r="H69" s="115" t="s">
        <v>899</v>
      </c>
      <c r="I69" s="193" t="s">
        <v>771</v>
      </c>
      <c r="J69" s="92">
        <v>2023</v>
      </c>
      <c r="K69" s="6">
        <v>22028.6</v>
      </c>
      <c r="L69" s="6">
        <v>22028.6</v>
      </c>
      <c r="M69" s="194" t="s">
        <v>45</v>
      </c>
      <c r="N69" s="194" t="s">
        <v>340</v>
      </c>
      <c r="O69" s="26">
        <v>0</v>
      </c>
      <c r="P69" s="194" t="s">
        <v>340</v>
      </c>
      <c r="Q69" s="26">
        <v>0</v>
      </c>
      <c r="R69" s="1" t="s">
        <v>120</v>
      </c>
      <c r="S69" s="194" t="s">
        <v>243</v>
      </c>
      <c r="T69" s="194" t="s">
        <v>239</v>
      </c>
      <c r="U69" s="194" t="s">
        <v>239</v>
      </c>
      <c r="V69" s="92" t="s">
        <v>750</v>
      </c>
      <c r="W69" s="92"/>
      <c r="X69" s="92" t="s">
        <v>751</v>
      </c>
      <c r="Y69" s="92" t="s">
        <v>750</v>
      </c>
      <c r="Z69" s="397" t="s">
        <v>630</v>
      </c>
      <c r="AA69" s="397"/>
      <c r="AB69" s="8"/>
    </row>
    <row r="70" spans="1:28" ht="79.5" customHeight="1" x14ac:dyDescent="0.25">
      <c r="A70" s="1">
        <v>65</v>
      </c>
      <c r="B70" s="242" t="s">
        <v>535</v>
      </c>
      <c r="C70" s="242" t="s">
        <v>44</v>
      </c>
      <c r="D70" s="242" t="s">
        <v>877</v>
      </c>
      <c r="E70" s="1">
        <v>6</v>
      </c>
      <c r="F70" s="3">
        <f t="shared" ref="F70:F76" si="5">K70*0.9%</f>
        <v>110.41131150000002</v>
      </c>
      <c r="G70" s="243" t="s">
        <v>36</v>
      </c>
      <c r="H70" s="243" t="s">
        <v>104</v>
      </c>
      <c r="I70" s="242" t="s">
        <v>882</v>
      </c>
      <c r="J70" s="1">
        <v>2023</v>
      </c>
      <c r="K70" s="37">
        <v>12267.923500000001</v>
      </c>
      <c r="L70" s="37">
        <v>11607.75</v>
      </c>
      <c r="M70" s="243" t="s">
        <v>45</v>
      </c>
      <c r="N70" s="243" t="s">
        <v>340</v>
      </c>
      <c r="O70" s="26">
        <v>0</v>
      </c>
      <c r="P70" s="243" t="s">
        <v>340</v>
      </c>
      <c r="Q70" s="26">
        <v>0</v>
      </c>
      <c r="R70" s="1" t="s">
        <v>120</v>
      </c>
      <c r="S70" s="1"/>
      <c r="T70" s="243" t="s">
        <v>239</v>
      </c>
      <c r="U70" s="243" t="s">
        <v>239</v>
      </c>
      <c r="V70" s="242" t="s">
        <v>303</v>
      </c>
      <c r="W70" s="242" t="s">
        <v>831</v>
      </c>
      <c r="X70" s="242" t="s">
        <v>536</v>
      </c>
      <c r="Y70" s="242"/>
      <c r="Z70" s="364" t="s">
        <v>630</v>
      </c>
      <c r="AA70" s="365"/>
    </row>
    <row r="71" spans="1:28" ht="89.25" customHeight="1" x14ac:dyDescent="0.25">
      <c r="A71" s="1">
        <v>66</v>
      </c>
      <c r="B71" s="242" t="s">
        <v>589</v>
      </c>
      <c r="C71" s="242" t="s">
        <v>44</v>
      </c>
      <c r="D71" s="242" t="s">
        <v>878</v>
      </c>
      <c r="E71" s="1">
        <v>7</v>
      </c>
      <c r="F71" s="3">
        <f t="shared" si="5"/>
        <v>96.618780000000015</v>
      </c>
      <c r="G71" s="243" t="s">
        <v>64</v>
      </c>
      <c r="H71" s="243" t="s">
        <v>104</v>
      </c>
      <c r="I71" s="242" t="s">
        <v>881</v>
      </c>
      <c r="J71" s="1">
        <v>2023</v>
      </c>
      <c r="K71" s="26">
        <v>10735.42</v>
      </c>
      <c r="L71" s="26">
        <v>11607.75</v>
      </c>
      <c r="M71" s="243" t="s">
        <v>45</v>
      </c>
      <c r="N71" s="243" t="s">
        <v>340</v>
      </c>
      <c r="O71" s="26">
        <v>0</v>
      </c>
      <c r="P71" s="243" t="s">
        <v>340</v>
      </c>
      <c r="Q71" s="26">
        <v>0</v>
      </c>
      <c r="R71" s="1" t="s">
        <v>120</v>
      </c>
      <c r="S71" s="1"/>
      <c r="T71" s="243" t="s">
        <v>239</v>
      </c>
      <c r="U71" s="243" t="s">
        <v>239</v>
      </c>
      <c r="V71" s="36" t="s">
        <v>285</v>
      </c>
      <c r="W71" s="36"/>
      <c r="X71" s="242" t="s">
        <v>580</v>
      </c>
      <c r="Z71" s="364" t="s">
        <v>630</v>
      </c>
      <c r="AA71" s="365"/>
    </row>
    <row r="72" spans="1:28" s="242" customFormat="1" ht="77.25" customHeight="1" x14ac:dyDescent="0.25">
      <c r="A72" s="1">
        <v>67</v>
      </c>
      <c r="B72" s="242" t="s">
        <v>673</v>
      </c>
      <c r="C72" s="242" t="s">
        <v>115</v>
      </c>
      <c r="D72" s="242" t="s">
        <v>879</v>
      </c>
      <c r="E72" s="242">
        <v>5</v>
      </c>
      <c r="F72" s="3">
        <f t="shared" si="5"/>
        <v>109.34487900000002</v>
      </c>
      <c r="G72" s="242" t="s">
        <v>36</v>
      </c>
      <c r="H72" s="242" t="s">
        <v>104</v>
      </c>
      <c r="I72" s="242" t="s">
        <v>880</v>
      </c>
      <c r="J72" s="242" t="s">
        <v>46</v>
      </c>
      <c r="K72" s="242">
        <v>12149.431</v>
      </c>
      <c r="L72" s="242">
        <v>11607.75</v>
      </c>
      <c r="M72" s="242" t="s">
        <v>45</v>
      </c>
      <c r="N72" s="242" t="s">
        <v>243</v>
      </c>
      <c r="O72" s="242">
        <v>0</v>
      </c>
      <c r="P72" s="242" t="s">
        <v>243</v>
      </c>
      <c r="Q72" s="242">
        <v>0</v>
      </c>
      <c r="R72" s="242" t="s">
        <v>120</v>
      </c>
      <c r="T72" s="242" t="s">
        <v>238</v>
      </c>
      <c r="U72" s="242" t="s">
        <v>239</v>
      </c>
      <c r="V72" s="242" t="s">
        <v>303</v>
      </c>
      <c r="W72" s="242" t="s">
        <v>592</v>
      </c>
      <c r="X72" s="242" t="s">
        <v>593</v>
      </c>
      <c r="Z72" s="364" t="s">
        <v>630</v>
      </c>
      <c r="AA72" s="365"/>
    </row>
    <row r="73" spans="1:28" ht="80.25" customHeight="1" x14ac:dyDescent="0.25">
      <c r="A73" s="1">
        <v>68</v>
      </c>
      <c r="B73" s="144" t="s">
        <v>675</v>
      </c>
      <c r="C73" s="36" t="s">
        <v>757</v>
      </c>
      <c r="D73" s="145"/>
      <c r="E73" s="40"/>
      <c r="F73" s="3">
        <f t="shared" si="5"/>
        <v>46.599300000000014</v>
      </c>
      <c r="G73" s="144" t="s">
        <v>331</v>
      </c>
      <c r="H73" s="144" t="s">
        <v>105</v>
      </c>
      <c r="I73" s="155" t="s">
        <v>771</v>
      </c>
      <c r="J73" s="1">
        <v>2023</v>
      </c>
      <c r="K73" s="4">
        <f>5150.6+27.1</f>
        <v>5177.7000000000007</v>
      </c>
      <c r="L73" s="4">
        <v>5462.2</v>
      </c>
      <c r="M73" s="144" t="s">
        <v>124</v>
      </c>
      <c r="N73" s="1" t="s">
        <v>243</v>
      </c>
      <c r="O73" s="4">
        <v>0</v>
      </c>
      <c r="P73" s="1" t="s">
        <v>243</v>
      </c>
      <c r="Q73" s="4">
        <v>0</v>
      </c>
      <c r="R73" s="145" t="s">
        <v>101</v>
      </c>
      <c r="S73" s="145"/>
      <c r="T73" s="145" t="s">
        <v>238</v>
      </c>
      <c r="U73" s="145" t="s">
        <v>239</v>
      </c>
      <c r="V73" s="144" t="s">
        <v>1051</v>
      </c>
      <c r="W73" s="144"/>
      <c r="X73" s="145" t="s">
        <v>755</v>
      </c>
      <c r="Y73" s="145"/>
      <c r="Z73" s="364" t="s">
        <v>1052</v>
      </c>
      <c r="AA73" s="365"/>
    </row>
    <row r="74" spans="1:28" s="9" customFormat="1" ht="77.25" customHeight="1" x14ac:dyDescent="0.2">
      <c r="A74" s="1">
        <v>69</v>
      </c>
      <c r="B74" s="92" t="s">
        <v>768</v>
      </c>
      <c r="C74" s="92" t="s">
        <v>769</v>
      </c>
      <c r="D74" s="92" t="s">
        <v>770</v>
      </c>
      <c r="E74" s="24">
        <v>2</v>
      </c>
      <c r="F74" s="3">
        <f t="shared" si="5"/>
        <v>9.0000000000000018</v>
      </c>
      <c r="G74" s="115" t="s">
        <v>985</v>
      </c>
      <c r="H74" s="136" t="s">
        <v>565</v>
      </c>
      <c r="I74" s="115" t="s">
        <v>771</v>
      </c>
      <c r="J74" s="92">
        <v>2023</v>
      </c>
      <c r="K74" s="6">
        <v>1000</v>
      </c>
      <c r="L74" s="6">
        <v>1000</v>
      </c>
      <c r="M74" s="6"/>
      <c r="N74" s="92"/>
      <c r="O74" s="92"/>
      <c r="P74" s="6"/>
      <c r="Q74" s="92"/>
      <c r="R74" s="1" t="s">
        <v>120</v>
      </c>
      <c r="T74" s="92" t="s">
        <v>239</v>
      </c>
      <c r="U74" s="92" t="s">
        <v>239</v>
      </c>
      <c r="V74" s="92" t="s">
        <v>257</v>
      </c>
      <c r="W74" s="92"/>
      <c r="X74" s="92"/>
      <c r="Y74" s="92" t="s">
        <v>262</v>
      </c>
      <c r="Z74" s="92" t="s">
        <v>866</v>
      </c>
      <c r="AA74" s="92"/>
      <c r="AB74" s="8"/>
    </row>
    <row r="75" spans="1:28" s="101" customFormat="1" ht="78.75" customHeight="1" x14ac:dyDescent="0.25">
      <c r="A75" s="1">
        <v>70</v>
      </c>
      <c r="B75" s="94" t="s">
        <v>662</v>
      </c>
      <c r="C75" s="94" t="s">
        <v>663</v>
      </c>
      <c r="D75" s="92"/>
      <c r="E75" s="1">
        <v>2</v>
      </c>
      <c r="F75" s="3">
        <f t="shared" si="5"/>
        <v>13.500000000000002</v>
      </c>
      <c r="G75" s="94" t="s">
        <v>34</v>
      </c>
      <c r="H75" s="115" t="s">
        <v>565</v>
      </c>
      <c r="I75" s="115" t="s">
        <v>844</v>
      </c>
      <c r="J75" s="1">
        <v>2023</v>
      </c>
      <c r="K75" s="33">
        <v>1500</v>
      </c>
      <c r="L75" s="33">
        <v>1500</v>
      </c>
      <c r="M75" s="167" t="s">
        <v>45</v>
      </c>
      <c r="N75" s="167" t="s">
        <v>243</v>
      </c>
      <c r="O75" s="167">
        <v>0</v>
      </c>
      <c r="P75" s="1" t="s">
        <v>561</v>
      </c>
      <c r="Q75" s="134" t="s">
        <v>232</v>
      </c>
      <c r="R75" s="1" t="s">
        <v>101</v>
      </c>
      <c r="S75" s="1" t="s">
        <v>239</v>
      </c>
      <c r="T75" s="1" t="s">
        <v>239</v>
      </c>
      <c r="U75" s="1" t="s">
        <v>239</v>
      </c>
      <c r="V75" s="135" t="s">
        <v>664</v>
      </c>
      <c r="W75" s="94"/>
      <c r="X75" s="2"/>
      <c r="Y75" s="364" t="s">
        <v>866</v>
      </c>
      <c r="Z75" s="365"/>
      <c r="AA75" s="96" t="s">
        <v>651</v>
      </c>
    </row>
    <row r="76" spans="1:28" s="101" customFormat="1" ht="77.25" customHeight="1" x14ac:dyDescent="0.25">
      <c r="A76" s="1">
        <v>71</v>
      </c>
      <c r="B76" s="242" t="s">
        <v>647</v>
      </c>
      <c r="C76" s="242" t="s">
        <v>115</v>
      </c>
      <c r="D76" s="242" t="s">
        <v>883</v>
      </c>
      <c r="E76" s="1"/>
      <c r="F76" s="3">
        <f t="shared" si="5"/>
        <v>127.59507000000001</v>
      </c>
      <c r="G76" s="242" t="s">
        <v>38</v>
      </c>
      <c r="H76" s="242" t="s">
        <v>104</v>
      </c>
      <c r="I76" s="242" t="s">
        <v>884</v>
      </c>
      <c r="J76" s="1">
        <v>2023</v>
      </c>
      <c r="K76" s="242">
        <v>14177.23</v>
      </c>
      <c r="L76" s="242">
        <f>K76</f>
        <v>14177.23</v>
      </c>
      <c r="M76" s="242">
        <v>0</v>
      </c>
      <c r="N76" s="242" t="s">
        <v>45</v>
      </c>
      <c r="O76" s="242" t="s">
        <v>243</v>
      </c>
      <c r="P76" s="242">
        <v>0</v>
      </c>
      <c r="Q76" s="242" t="s">
        <v>243</v>
      </c>
      <c r="R76" s="242">
        <v>0</v>
      </c>
      <c r="S76" s="242" t="s">
        <v>120</v>
      </c>
      <c r="T76" s="242" t="s">
        <v>237</v>
      </c>
      <c r="U76" s="242" t="s">
        <v>238</v>
      </c>
      <c r="V76" s="242" t="s">
        <v>303</v>
      </c>
      <c r="W76" s="242" t="s">
        <v>806</v>
      </c>
      <c r="X76" s="242" t="s">
        <v>807</v>
      </c>
      <c r="Y76" s="242"/>
      <c r="Z76" s="356" t="s">
        <v>630</v>
      </c>
      <c r="AA76" s="357"/>
    </row>
    <row r="77" spans="1:28" s="9" customFormat="1" ht="75.75" customHeight="1" x14ac:dyDescent="0.2">
      <c r="A77" s="1">
        <v>72</v>
      </c>
      <c r="B77" s="92" t="s">
        <v>894</v>
      </c>
      <c r="C77" s="92"/>
      <c r="D77" s="92" t="s">
        <v>889</v>
      </c>
      <c r="E77" s="92"/>
      <c r="F77" s="3"/>
      <c r="G77" s="92" t="s">
        <v>34</v>
      </c>
      <c r="H77" s="136" t="s">
        <v>565</v>
      </c>
      <c r="I77" s="115" t="s">
        <v>1246</v>
      </c>
      <c r="J77" s="92">
        <v>2023</v>
      </c>
      <c r="K77" s="6">
        <v>11000</v>
      </c>
      <c r="L77" s="6"/>
      <c r="M77" s="37"/>
      <c r="N77" s="92"/>
      <c r="O77" s="92"/>
      <c r="P77" s="6"/>
      <c r="Q77" s="92"/>
      <c r="R77" s="6"/>
      <c r="S77" s="92"/>
      <c r="T77" s="92"/>
      <c r="U77" s="92"/>
      <c r="V77" s="92" t="s">
        <v>890</v>
      </c>
      <c r="W77" s="92"/>
      <c r="X77" s="92" t="s">
        <v>804</v>
      </c>
      <c r="Y77" s="92"/>
      <c r="Z77" s="356" t="s">
        <v>630</v>
      </c>
      <c r="AA77" s="357"/>
    </row>
    <row r="78" spans="1:28" s="9" customFormat="1" ht="75.75" customHeight="1" x14ac:dyDescent="0.2">
      <c r="A78" s="1">
        <v>73</v>
      </c>
      <c r="B78" s="115" t="s">
        <v>977</v>
      </c>
      <c r="C78" s="115" t="s">
        <v>842</v>
      </c>
      <c r="D78" s="48"/>
      <c r="E78" s="48">
        <v>1</v>
      </c>
      <c r="F78" s="3">
        <f t="shared" ref="F78:F109" si="6">K78*0.9%</f>
        <v>18.000000000000004</v>
      </c>
      <c r="G78" s="115" t="s">
        <v>34</v>
      </c>
      <c r="H78" s="136" t="s">
        <v>565</v>
      </c>
      <c r="I78" s="1" t="s">
        <v>695</v>
      </c>
      <c r="J78" s="1" t="s">
        <v>696</v>
      </c>
      <c r="K78" s="3">
        <v>2000</v>
      </c>
      <c r="L78" s="3">
        <v>2000</v>
      </c>
      <c r="M78" s="47" t="s">
        <v>45</v>
      </c>
      <c r="N78" s="48"/>
      <c r="O78" s="48"/>
      <c r="P78" s="48"/>
      <c r="Q78" s="48"/>
      <c r="R78" s="48" t="s">
        <v>101</v>
      </c>
      <c r="S78" s="48"/>
      <c r="T78" s="47" t="s">
        <v>239</v>
      </c>
      <c r="U78" s="48" t="s">
        <v>239</v>
      </c>
      <c r="V78" s="47" t="s">
        <v>697</v>
      </c>
      <c r="W78" s="47" t="s">
        <v>812</v>
      </c>
      <c r="X78" s="47" t="s">
        <v>813</v>
      </c>
      <c r="Y78" s="47" t="s">
        <v>698</v>
      </c>
      <c r="Z78" s="47" t="s">
        <v>867</v>
      </c>
      <c r="AA78" s="47" t="s">
        <v>867</v>
      </c>
    </row>
    <row r="79" spans="1:28" s="9" customFormat="1" ht="75.75" customHeight="1" x14ac:dyDescent="0.2">
      <c r="A79" s="1">
        <v>74</v>
      </c>
      <c r="B79" s="47" t="s">
        <v>699</v>
      </c>
      <c r="C79" s="42" t="s">
        <v>700</v>
      </c>
      <c r="D79" s="47" t="s">
        <v>701</v>
      </c>
      <c r="E79" s="46"/>
      <c r="F79" s="3">
        <f t="shared" si="6"/>
        <v>9.0000000000000018</v>
      </c>
      <c r="G79" s="84" t="s">
        <v>766</v>
      </c>
      <c r="H79" s="115" t="s">
        <v>102</v>
      </c>
      <c r="I79" s="115" t="s">
        <v>702</v>
      </c>
      <c r="J79" s="1">
        <v>2023</v>
      </c>
      <c r="K79" s="3">
        <v>1000</v>
      </c>
      <c r="L79" s="3">
        <v>880</v>
      </c>
      <c r="M79" s="47" t="s">
        <v>45</v>
      </c>
      <c r="N79" s="46"/>
      <c r="O79" s="1">
        <v>120</v>
      </c>
      <c r="P79" s="42" t="s">
        <v>681</v>
      </c>
      <c r="Q79" s="46"/>
      <c r="R79" s="48" t="s">
        <v>101</v>
      </c>
      <c r="S79" s="48"/>
      <c r="T79" s="48" t="s">
        <v>239</v>
      </c>
      <c r="U79" s="48" t="s">
        <v>239</v>
      </c>
      <c r="V79" s="42" t="s">
        <v>848</v>
      </c>
      <c r="W79" s="92" t="s">
        <v>820</v>
      </c>
      <c r="X79" s="85" t="s">
        <v>819</v>
      </c>
      <c r="Y79" s="47" t="s">
        <v>703</v>
      </c>
      <c r="Z79" s="47" t="s">
        <v>867</v>
      </c>
      <c r="AA79" s="47" t="s">
        <v>867</v>
      </c>
    </row>
    <row r="80" spans="1:28" s="7" customFormat="1" ht="79.5" customHeight="1" x14ac:dyDescent="0.2">
      <c r="A80" s="1">
        <v>75</v>
      </c>
      <c r="B80" s="94" t="s">
        <v>67</v>
      </c>
      <c r="C80" s="94" t="s">
        <v>687</v>
      </c>
      <c r="D80" s="2"/>
      <c r="E80" s="2"/>
      <c r="F80" s="3">
        <f t="shared" si="6"/>
        <v>36.000000000000007</v>
      </c>
      <c r="G80" s="94" t="s">
        <v>34</v>
      </c>
      <c r="H80" s="112" t="s">
        <v>112</v>
      </c>
      <c r="I80" s="115" t="s">
        <v>690</v>
      </c>
      <c r="J80" s="1" t="s">
        <v>62</v>
      </c>
      <c r="K80" s="4">
        <v>4000</v>
      </c>
      <c r="L80" s="4">
        <v>4000</v>
      </c>
      <c r="M80" s="92" t="s">
        <v>45</v>
      </c>
      <c r="N80" s="1" t="s">
        <v>243</v>
      </c>
      <c r="O80" s="4">
        <v>0</v>
      </c>
      <c r="P80" s="93" t="s">
        <v>561</v>
      </c>
      <c r="Q80" s="94" t="s">
        <v>234</v>
      </c>
      <c r="R80" s="1" t="s">
        <v>101</v>
      </c>
      <c r="S80" s="93" t="s">
        <v>255</v>
      </c>
      <c r="T80" s="93" t="s">
        <v>239</v>
      </c>
      <c r="U80" s="93" t="s">
        <v>239</v>
      </c>
      <c r="V80" s="135" t="s">
        <v>334</v>
      </c>
      <c r="W80" s="92" t="s">
        <v>160</v>
      </c>
      <c r="X80" s="92" t="s">
        <v>181</v>
      </c>
      <c r="Y80" s="364" t="s">
        <v>866</v>
      </c>
      <c r="Z80" s="365"/>
      <c r="AA80" s="38"/>
    </row>
    <row r="81" spans="1:32" s="7" customFormat="1" ht="79.5" customHeight="1" x14ac:dyDescent="0.2">
      <c r="A81" s="1">
        <v>76</v>
      </c>
      <c r="B81" s="94" t="s">
        <v>601</v>
      </c>
      <c r="C81" s="94" t="s">
        <v>71</v>
      </c>
      <c r="D81" s="2"/>
      <c r="E81" s="2"/>
      <c r="F81" s="3">
        <f t="shared" si="6"/>
        <v>7.2000000000000011</v>
      </c>
      <c r="G81" s="94" t="s">
        <v>34</v>
      </c>
      <c r="H81" s="112" t="s">
        <v>106</v>
      </c>
      <c r="I81" s="115" t="s">
        <v>843</v>
      </c>
      <c r="J81" s="1" t="s">
        <v>41</v>
      </c>
      <c r="K81" s="4">
        <v>800</v>
      </c>
      <c r="L81" s="4">
        <v>800</v>
      </c>
      <c r="M81" s="92" t="s">
        <v>45</v>
      </c>
      <c r="N81" s="1" t="s">
        <v>243</v>
      </c>
      <c r="O81" s="4">
        <v>378</v>
      </c>
      <c r="P81" s="93" t="s">
        <v>561</v>
      </c>
      <c r="Q81" s="94" t="s">
        <v>232</v>
      </c>
      <c r="R81" s="1" t="s">
        <v>101</v>
      </c>
      <c r="S81" s="93" t="s">
        <v>255</v>
      </c>
      <c r="T81" s="93" t="s">
        <v>239</v>
      </c>
      <c r="U81" s="93" t="s">
        <v>239</v>
      </c>
      <c r="V81" s="94" t="s">
        <v>336</v>
      </c>
      <c r="W81" s="92" t="s">
        <v>162</v>
      </c>
      <c r="X81" s="92" t="s">
        <v>183</v>
      </c>
      <c r="Y81" s="74" t="s">
        <v>689</v>
      </c>
      <c r="Z81" s="96" t="s">
        <v>866</v>
      </c>
      <c r="AA81" s="38"/>
    </row>
    <row r="82" spans="1:32" s="9" customFormat="1" ht="100.5" customHeight="1" x14ac:dyDescent="0.2">
      <c r="A82" s="1">
        <v>77</v>
      </c>
      <c r="B82" s="113" t="s">
        <v>506</v>
      </c>
      <c r="C82" s="113" t="s">
        <v>758</v>
      </c>
      <c r="D82" s="2"/>
      <c r="E82" s="1"/>
      <c r="F82" s="3"/>
      <c r="G82" s="113" t="s">
        <v>34</v>
      </c>
      <c r="H82" s="112" t="s">
        <v>102</v>
      </c>
      <c r="I82" s="115" t="s">
        <v>955</v>
      </c>
      <c r="J82" s="1" t="s">
        <v>114</v>
      </c>
      <c r="K82" s="4">
        <v>35000</v>
      </c>
      <c r="L82" s="4">
        <v>17600</v>
      </c>
      <c r="M82" s="115" t="s">
        <v>774</v>
      </c>
      <c r="N82" s="97" t="s">
        <v>775</v>
      </c>
      <c r="O82" s="4">
        <v>7400</v>
      </c>
      <c r="P82" s="112" t="s">
        <v>561</v>
      </c>
      <c r="Q82" s="113" t="s">
        <v>232</v>
      </c>
      <c r="R82" s="1" t="s">
        <v>101</v>
      </c>
      <c r="S82" s="112" t="s">
        <v>255</v>
      </c>
      <c r="T82" s="112" t="s">
        <v>239</v>
      </c>
      <c r="U82" s="32" t="s">
        <v>239</v>
      </c>
      <c r="V82" s="113" t="s">
        <v>650</v>
      </c>
      <c r="W82" s="115" t="s">
        <v>159</v>
      </c>
      <c r="X82" s="115" t="s">
        <v>179</v>
      </c>
      <c r="Y82" s="113" t="s">
        <v>650</v>
      </c>
      <c r="Z82" s="117" t="s">
        <v>954</v>
      </c>
      <c r="AA82" s="116" t="s">
        <v>866</v>
      </c>
      <c r="AE82" s="8"/>
    </row>
    <row r="83" spans="1:32" s="9" customFormat="1" ht="105" customHeight="1" x14ac:dyDescent="0.2">
      <c r="A83" s="1">
        <v>78</v>
      </c>
      <c r="B83" s="115" t="s">
        <v>598</v>
      </c>
      <c r="C83" s="115" t="s">
        <v>645</v>
      </c>
      <c r="D83" s="2"/>
      <c r="E83" s="1">
        <v>3</v>
      </c>
      <c r="F83" s="3"/>
      <c r="G83" s="113" t="s">
        <v>34</v>
      </c>
      <c r="H83" s="112" t="s">
        <v>102</v>
      </c>
      <c r="I83" s="115" t="s">
        <v>818</v>
      </c>
      <c r="J83" s="1" t="s">
        <v>117</v>
      </c>
      <c r="K83" s="26">
        <v>1500</v>
      </c>
      <c r="L83" s="26">
        <v>1500</v>
      </c>
      <c r="M83" s="115" t="s">
        <v>47</v>
      </c>
      <c r="N83" s="112" t="s">
        <v>340</v>
      </c>
      <c r="O83" s="26">
        <v>0</v>
      </c>
      <c r="P83" s="112" t="s">
        <v>561</v>
      </c>
      <c r="Q83" s="113" t="s">
        <v>232</v>
      </c>
      <c r="R83" s="1" t="s">
        <v>120</v>
      </c>
      <c r="S83" s="115" t="s">
        <v>237</v>
      </c>
      <c r="T83" s="112" t="s">
        <v>239</v>
      </c>
      <c r="U83" s="32" t="s">
        <v>239</v>
      </c>
      <c r="V83" s="113" t="s">
        <v>650</v>
      </c>
      <c r="W83" s="103" t="s">
        <v>159</v>
      </c>
      <c r="X83" s="103" t="s">
        <v>179</v>
      </c>
      <c r="Y83" s="113" t="s">
        <v>650</v>
      </c>
      <c r="Z83" s="117" t="s">
        <v>954</v>
      </c>
      <c r="AA83" s="27"/>
      <c r="AE83" s="8"/>
    </row>
    <row r="84" spans="1:32" s="9" customFormat="1" ht="83.25" customHeight="1" x14ac:dyDescent="0.2">
      <c r="A84" s="1">
        <v>79</v>
      </c>
      <c r="B84" s="115" t="s">
        <v>609</v>
      </c>
      <c r="C84" s="115" t="s">
        <v>610</v>
      </c>
      <c r="D84" s="115" t="s">
        <v>648</v>
      </c>
      <c r="E84" s="1"/>
      <c r="F84" s="3"/>
      <c r="G84" s="112" t="s">
        <v>367</v>
      </c>
      <c r="H84" s="115" t="s">
        <v>111</v>
      </c>
      <c r="I84" s="115" t="s">
        <v>729</v>
      </c>
      <c r="J84" s="115" t="s">
        <v>41</v>
      </c>
      <c r="K84" s="6">
        <v>4300</v>
      </c>
      <c r="L84" s="6">
        <v>4300</v>
      </c>
      <c r="M84" s="115" t="s">
        <v>47</v>
      </c>
      <c r="N84" s="112" t="s">
        <v>340</v>
      </c>
      <c r="O84" s="26">
        <v>0</v>
      </c>
      <c r="P84" s="112" t="s">
        <v>340</v>
      </c>
      <c r="Q84" s="26">
        <v>0</v>
      </c>
      <c r="R84" s="1" t="s">
        <v>101</v>
      </c>
      <c r="S84" s="112" t="s">
        <v>255</v>
      </c>
      <c r="T84" s="112" t="s">
        <v>239</v>
      </c>
      <c r="U84" s="32" t="s">
        <v>239</v>
      </c>
      <c r="V84" s="112" t="s">
        <v>668</v>
      </c>
      <c r="W84" s="115" t="s">
        <v>805</v>
      </c>
      <c r="X84" s="115" t="s">
        <v>611</v>
      </c>
      <c r="Y84" s="112" t="s">
        <v>668</v>
      </c>
      <c r="Z84" s="115" t="s">
        <v>956</v>
      </c>
      <c r="AA84" s="27"/>
      <c r="AE84" s="8"/>
    </row>
    <row r="85" spans="1:32" s="127" customFormat="1" ht="134.25" customHeight="1" x14ac:dyDescent="0.25">
      <c r="A85" s="110">
        <v>80</v>
      </c>
      <c r="B85" s="160" t="s">
        <v>328</v>
      </c>
      <c r="C85" s="160" t="s">
        <v>898</v>
      </c>
      <c r="D85" s="230" t="s">
        <v>781</v>
      </c>
      <c r="E85" s="110">
        <v>1</v>
      </c>
      <c r="F85" s="233">
        <f t="shared" ref="F85:F91" si="7">K85*0.9%</f>
        <v>22.057660530000003</v>
      </c>
      <c r="G85" s="232" t="s">
        <v>57</v>
      </c>
      <c r="H85" s="232" t="s">
        <v>111</v>
      </c>
      <c r="I85" s="232" t="s">
        <v>1458</v>
      </c>
      <c r="J85" s="110" t="s">
        <v>1459</v>
      </c>
      <c r="K85" s="126">
        <v>2450.8511699999999</v>
      </c>
      <c r="L85" s="126">
        <v>1450.85</v>
      </c>
      <c r="M85" s="232" t="s">
        <v>45</v>
      </c>
      <c r="N85" s="110" t="s">
        <v>243</v>
      </c>
      <c r="O85" s="126">
        <v>0</v>
      </c>
      <c r="P85" s="230" t="s">
        <v>785</v>
      </c>
      <c r="Q85" s="232">
        <v>200</v>
      </c>
      <c r="R85" s="232" t="s">
        <v>101</v>
      </c>
      <c r="S85" s="232" t="s">
        <v>255</v>
      </c>
      <c r="T85" s="232" t="s">
        <v>239</v>
      </c>
      <c r="U85" s="232" t="s">
        <v>239</v>
      </c>
      <c r="V85" s="160" t="s">
        <v>667</v>
      </c>
      <c r="W85" s="230" t="s">
        <v>156</v>
      </c>
      <c r="X85" s="230" t="s">
        <v>138</v>
      </c>
      <c r="Y85" s="234" t="s">
        <v>786</v>
      </c>
      <c r="Z85" s="231" t="s">
        <v>1164</v>
      </c>
    </row>
    <row r="86" spans="1:32" s="166" customFormat="1" ht="108" customHeight="1" x14ac:dyDescent="0.25">
      <c r="A86" s="110">
        <v>81</v>
      </c>
      <c r="B86" s="230" t="s">
        <v>643</v>
      </c>
      <c r="C86" s="230" t="s">
        <v>1460</v>
      </c>
      <c r="D86" s="230" t="s">
        <v>503</v>
      </c>
      <c r="E86" s="230">
        <v>1</v>
      </c>
      <c r="F86" s="100">
        <f t="shared" si="7"/>
        <v>38.700000000000003</v>
      </c>
      <c r="G86" s="230" t="s">
        <v>64</v>
      </c>
      <c r="H86" s="230" t="s">
        <v>110</v>
      </c>
      <c r="I86" s="230" t="s">
        <v>137</v>
      </c>
      <c r="J86" s="230" t="s">
        <v>117</v>
      </c>
      <c r="K86" s="107">
        <v>4300</v>
      </c>
      <c r="L86" s="107">
        <v>4300</v>
      </c>
      <c r="M86" s="107">
        <v>0</v>
      </c>
      <c r="N86" s="232" t="s">
        <v>342</v>
      </c>
      <c r="O86" s="232">
        <v>0</v>
      </c>
      <c r="P86" s="232" t="s">
        <v>342</v>
      </c>
      <c r="Q86" s="107">
        <v>0</v>
      </c>
      <c r="R86" s="232" t="s">
        <v>101</v>
      </c>
      <c r="S86" s="230" t="s">
        <v>237</v>
      </c>
      <c r="T86" s="232" t="s">
        <v>245</v>
      </c>
      <c r="U86" s="230" t="s">
        <v>238</v>
      </c>
      <c r="V86" s="230" t="s">
        <v>671</v>
      </c>
      <c r="W86" s="230" t="s">
        <v>816</v>
      </c>
      <c r="X86" s="230" t="s">
        <v>826</v>
      </c>
      <c r="Y86" s="230" t="s">
        <v>671</v>
      </c>
      <c r="Z86" s="230" t="s">
        <v>960</v>
      </c>
      <c r="AE86" s="230"/>
    </row>
    <row r="87" spans="1:32" s="205" customFormat="1" ht="53.25" customHeight="1" x14ac:dyDescent="0.25">
      <c r="A87" s="1">
        <v>82</v>
      </c>
      <c r="B87" s="215" t="s">
        <v>1270</v>
      </c>
      <c r="C87" s="215" t="s">
        <v>1268</v>
      </c>
      <c r="D87" s="215" t="s">
        <v>1268</v>
      </c>
      <c r="E87" s="98">
        <v>1</v>
      </c>
      <c r="F87" s="100">
        <f t="shared" si="7"/>
        <v>27.000000000000004</v>
      </c>
      <c r="G87" s="34" t="s">
        <v>34</v>
      </c>
      <c r="H87" s="34" t="s">
        <v>565</v>
      </c>
      <c r="I87" s="211" t="s">
        <v>58</v>
      </c>
      <c r="J87" s="123">
        <v>2024</v>
      </c>
      <c r="K87" s="216">
        <v>3000</v>
      </c>
      <c r="L87" s="216">
        <v>3000</v>
      </c>
      <c r="M87" s="34" t="s">
        <v>45</v>
      </c>
      <c r="N87" s="35" t="s">
        <v>342</v>
      </c>
      <c r="O87" s="151">
        <v>0</v>
      </c>
      <c r="P87" s="35" t="s">
        <v>342</v>
      </c>
      <c r="Q87" s="125">
        <v>0</v>
      </c>
      <c r="R87" s="98" t="s">
        <v>120</v>
      </c>
      <c r="S87" s="34" t="s">
        <v>243</v>
      </c>
      <c r="T87" s="35" t="s">
        <v>239</v>
      </c>
      <c r="U87" s="35" t="s">
        <v>239</v>
      </c>
      <c r="V87" s="215" t="s">
        <v>1265</v>
      </c>
      <c r="W87" s="211" t="s">
        <v>1266</v>
      </c>
      <c r="X87" s="211"/>
      <c r="Y87" s="215" t="s">
        <v>1265</v>
      </c>
      <c r="Z87" s="211" t="s">
        <v>734</v>
      </c>
      <c r="AA87" s="217" t="s">
        <v>1267</v>
      </c>
      <c r="AB87" s="27"/>
      <c r="AC87" s="27"/>
      <c r="AD87" s="27"/>
      <c r="AE87" s="27"/>
    </row>
    <row r="88" spans="1:32" s="43" customFormat="1" ht="75" customHeight="1" x14ac:dyDescent="0.25">
      <c r="A88" s="1">
        <v>83</v>
      </c>
      <c r="B88" s="36" t="s">
        <v>1033</v>
      </c>
      <c r="C88" s="212"/>
      <c r="D88" s="36" t="s">
        <v>903</v>
      </c>
      <c r="E88" s="1">
        <v>2</v>
      </c>
      <c r="F88" s="3">
        <f t="shared" si="7"/>
        <v>18.000000000000004</v>
      </c>
      <c r="G88" s="214" t="s">
        <v>34</v>
      </c>
      <c r="H88" s="212" t="s">
        <v>540</v>
      </c>
      <c r="I88" s="213" t="s">
        <v>58</v>
      </c>
      <c r="J88" s="1" t="s">
        <v>114</v>
      </c>
      <c r="K88" s="4">
        <v>2000</v>
      </c>
      <c r="L88" s="4">
        <v>2000</v>
      </c>
      <c r="M88" s="213" t="s">
        <v>45</v>
      </c>
      <c r="N88" s="213" t="s">
        <v>340</v>
      </c>
      <c r="O88" s="37">
        <v>0</v>
      </c>
      <c r="P88" s="213" t="s">
        <v>561</v>
      </c>
      <c r="Q88" s="37">
        <v>121.52</v>
      </c>
      <c r="R88" s="210" t="s">
        <v>101</v>
      </c>
      <c r="S88" s="213" t="s">
        <v>243</v>
      </c>
      <c r="T88" s="212" t="s">
        <v>239</v>
      </c>
      <c r="U88" s="212" t="s">
        <v>239</v>
      </c>
      <c r="V88" s="212" t="s">
        <v>239</v>
      </c>
      <c r="W88" s="213" t="s">
        <v>154</v>
      </c>
      <c r="X88" s="213" t="s">
        <v>176</v>
      </c>
      <c r="Y88" s="212" t="s">
        <v>910</v>
      </c>
      <c r="Z88" s="397" t="s">
        <v>964</v>
      </c>
      <c r="AA88" s="397"/>
      <c r="AB88" s="27"/>
      <c r="AC88" s="27"/>
      <c r="AD88" s="396"/>
      <c r="AE88" s="396"/>
    </row>
    <row r="89" spans="1:32" s="109" customFormat="1" ht="129.75" customHeight="1" x14ac:dyDescent="0.2">
      <c r="A89" s="1">
        <v>84</v>
      </c>
      <c r="B89" s="162" t="s">
        <v>1084</v>
      </c>
      <c r="C89" s="226" t="s">
        <v>1081</v>
      </c>
      <c r="D89" s="226" t="s">
        <v>1082</v>
      </c>
      <c r="E89" s="110"/>
      <c r="F89" s="106">
        <f t="shared" si="7"/>
        <v>26.176500000000004</v>
      </c>
      <c r="G89" s="226" t="s">
        <v>38</v>
      </c>
      <c r="H89" s="226" t="s">
        <v>548</v>
      </c>
      <c r="I89" s="226" t="s">
        <v>1201</v>
      </c>
      <c r="J89" s="110">
        <v>2024</v>
      </c>
      <c r="K89" s="107">
        <f>797.2+2111.3</f>
        <v>2908.5</v>
      </c>
      <c r="L89" s="107">
        <v>0</v>
      </c>
      <c r="M89" s="107">
        <v>2908.9</v>
      </c>
      <c r="N89" s="105"/>
      <c r="O89" s="227" t="s">
        <v>342</v>
      </c>
      <c r="P89" s="107">
        <v>0</v>
      </c>
      <c r="Q89" s="227" t="s">
        <v>340</v>
      </c>
      <c r="R89" s="107">
        <v>0</v>
      </c>
      <c r="S89" s="227" t="s">
        <v>101</v>
      </c>
      <c r="T89" s="227" t="s">
        <v>245</v>
      </c>
      <c r="U89" s="226" t="s">
        <v>238</v>
      </c>
      <c r="V89" s="226"/>
      <c r="W89" s="163"/>
      <c r="X89" s="163"/>
      <c r="Y89" s="162"/>
      <c r="Z89" s="358" t="s">
        <v>1083</v>
      </c>
      <c r="AA89" s="359"/>
      <c r="AB89" s="156"/>
      <c r="AC89" s="156"/>
      <c r="AD89" s="358"/>
      <c r="AE89" s="359"/>
      <c r="AF89" s="108"/>
    </row>
    <row r="90" spans="1:32" s="236" customFormat="1" ht="67.5" customHeight="1" x14ac:dyDescent="0.2">
      <c r="A90" s="110">
        <v>85</v>
      </c>
      <c r="B90" s="238" t="s">
        <v>144</v>
      </c>
      <c r="C90" s="238" t="s">
        <v>352</v>
      </c>
      <c r="D90" s="238"/>
      <c r="E90" s="238"/>
      <c r="F90" s="106">
        <f t="shared" si="7"/>
        <v>52.91190000000001</v>
      </c>
      <c r="G90" s="239" t="s">
        <v>37</v>
      </c>
      <c r="H90" s="239" t="s">
        <v>542</v>
      </c>
      <c r="I90" s="239" t="s">
        <v>1257</v>
      </c>
      <c r="J90" s="110" t="s">
        <v>114</v>
      </c>
      <c r="K90" s="107">
        <f>1394.5+4454.6+30</f>
        <v>5879.1</v>
      </c>
      <c r="L90" s="107">
        <v>0</v>
      </c>
      <c r="M90" s="107">
        <v>0</v>
      </c>
      <c r="N90" s="239" t="s">
        <v>124</v>
      </c>
      <c r="O90" s="239" t="s">
        <v>342</v>
      </c>
      <c r="P90" s="107">
        <v>0</v>
      </c>
      <c r="Q90" s="239" t="s">
        <v>340</v>
      </c>
      <c r="R90" s="107">
        <v>0</v>
      </c>
      <c r="S90" s="239" t="s">
        <v>101</v>
      </c>
      <c r="T90" s="239" t="s">
        <v>245</v>
      </c>
      <c r="U90" s="238" t="s">
        <v>238</v>
      </c>
      <c r="V90" s="238" t="s">
        <v>239</v>
      </c>
      <c r="W90" s="239" t="s">
        <v>320</v>
      </c>
      <c r="X90" s="156"/>
      <c r="Y90" s="156"/>
      <c r="Z90" s="381"/>
      <c r="AA90" s="381"/>
      <c r="AF90" s="235"/>
    </row>
    <row r="91" spans="1:32" ht="174.75" customHeight="1" x14ac:dyDescent="0.25">
      <c r="A91" s="1">
        <v>86</v>
      </c>
      <c r="B91" s="36" t="s">
        <v>66</v>
      </c>
      <c r="C91" s="36" t="s">
        <v>642</v>
      </c>
      <c r="D91" s="36" t="s">
        <v>641</v>
      </c>
      <c r="E91" s="1">
        <v>30</v>
      </c>
      <c r="F91" s="106">
        <f t="shared" si="7"/>
        <v>756.00000000000011</v>
      </c>
      <c r="G91" s="241" t="s">
        <v>34</v>
      </c>
      <c r="H91" s="242" t="s">
        <v>102</v>
      </c>
      <c r="I91" s="241" t="s">
        <v>1522</v>
      </c>
      <c r="J91" s="1" t="s">
        <v>121</v>
      </c>
      <c r="K91" s="4">
        <v>84000</v>
      </c>
      <c r="L91" s="4">
        <f>K91-P91</f>
        <v>18000</v>
      </c>
      <c r="M91" s="242" t="s">
        <v>47</v>
      </c>
      <c r="N91" s="242" t="s">
        <v>772</v>
      </c>
      <c r="O91" s="242" t="s">
        <v>773</v>
      </c>
      <c r="P91" s="4">
        <v>66000</v>
      </c>
      <c r="Q91" s="242" t="s">
        <v>561</v>
      </c>
      <c r="R91" s="242" t="s">
        <v>232</v>
      </c>
      <c r="S91" s="1" t="s">
        <v>101</v>
      </c>
      <c r="T91" s="242" t="s">
        <v>255</v>
      </c>
      <c r="U91" s="242" t="s">
        <v>239</v>
      </c>
      <c r="V91" s="36" t="s">
        <v>650</v>
      </c>
      <c r="W91" s="242" t="s">
        <v>1171</v>
      </c>
      <c r="X91" s="243" t="s">
        <v>429</v>
      </c>
      <c r="Y91" s="242" t="s">
        <v>686</v>
      </c>
      <c r="Z91" s="244" t="s">
        <v>964</v>
      </c>
      <c r="AA91" s="244" t="s">
        <v>964</v>
      </c>
    </row>
    <row r="92" spans="1:32" s="7" customFormat="1" ht="81" customHeight="1" x14ac:dyDescent="0.2">
      <c r="A92" s="1">
        <v>2</v>
      </c>
      <c r="B92" s="243" t="s">
        <v>505</v>
      </c>
      <c r="C92" s="243" t="s">
        <v>48</v>
      </c>
      <c r="D92" s="242" t="s">
        <v>767</v>
      </c>
      <c r="E92" s="1">
        <v>5</v>
      </c>
      <c r="F92" s="3">
        <f>K92*0.9%</f>
        <v>450.00000000000006</v>
      </c>
      <c r="G92" s="241" t="s">
        <v>34</v>
      </c>
      <c r="H92" s="243" t="s">
        <v>102</v>
      </c>
      <c r="I92" s="243" t="s">
        <v>1247</v>
      </c>
      <c r="J92" s="1" t="s">
        <v>1459</v>
      </c>
      <c r="K92" s="4">
        <v>50000</v>
      </c>
      <c r="L92" s="4">
        <v>50000</v>
      </c>
      <c r="M92" s="242" t="s">
        <v>47</v>
      </c>
      <c r="N92" s="1" t="s">
        <v>243</v>
      </c>
      <c r="O92" s="4">
        <v>0</v>
      </c>
      <c r="P92" s="243" t="s">
        <v>561</v>
      </c>
      <c r="Q92" s="243" t="s">
        <v>232</v>
      </c>
      <c r="R92" s="243" t="s">
        <v>101</v>
      </c>
      <c r="S92" s="243" t="s">
        <v>255</v>
      </c>
      <c r="T92" s="243" t="s">
        <v>239</v>
      </c>
      <c r="U92" s="243" t="s">
        <v>239</v>
      </c>
      <c r="V92" s="243" t="s">
        <v>256</v>
      </c>
      <c r="W92" s="242" t="s">
        <v>588</v>
      </c>
      <c r="X92" s="243" t="s">
        <v>180</v>
      </c>
      <c r="Y92" s="242" t="s">
        <v>685</v>
      </c>
      <c r="Z92" s="244" t="s">
        <v>964</v>
      </c>
      <c r="AA92" s="244" t="s">
        <v>964</v>
      </c>
    </row>
    <row r="93" spans="1:32" s="71" customFormat="1" ht="12.75" x14ac:dyDescent="0.2">
      <c r="A93" s="415"/>
      <c r="B93" s="416"/>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7"/>
      <c r="AA93" s="90"/>
    </row>
    <row r="94" spans="1:32" ht="75" customHeight="1" x14ac:dyDescent="0.25">
      <c r="A94" s="1">
        <v>86</v>
      </c>
      <c r="B94" s="88" t="s">
        <v>761</v>
      </c>
      <c r="C94" s="88" t="s">
        <v>145</v>
      </c>
      <c r="D94" s="88"/>
      <c r="E94" s="88"/>
      <c r="F94" s="53">
        <f t="shared" si="6"/>
        <v>8.1492300000000011</v>
      </c>
      <c r="G94" s="87" t="s">
        <v>34</v>
      </c>
      <c r="H94" s="115" t="s">
        <v>146</v>
      </c>
      <c r="I94" s="115" t="s">
        <v>710</v>
      </c>
      <c r="J94" s="88" t="s">
        <v>46</v>
      </c>
      <c r="K94" s="6">
        <v>905.47</v>
      </c>
      <c r="L94" s="6">
        <v>905.47</v>
      </c>
      <c r="M94" s="87" t="s">
        <v>124</v>
      </c>
      <c r="N94" s="87" t="s">
        <v>342</v>
      </c>
      <c r="O94" s="87">
        <v>0</v>
      </c>
      <c r="P94" s="87" t="s">
        <v>342</v>
      </c>
      <c r="Q94" s="6">
        <v>0</v>
      </c>
      <c r="R94" s="87" t="s">
        <v>101</v>
      </c>
      <c r="S94" s="88" t="s">
        <v>237</v>
      </c>
      <c r="T94" s="87" t="s">
        <v>245</v>
      </c>
      <c r="U94" s="88" t="s">
        <v>238</v>
      </c>
      <c r="V94" s="87" t="s">
        <v>276</v>
      </c>
      <c r="W94" s="88" t="s">
        <v>482</v>
      </c>
      <c r="X94" s="88" t="s">
        <v>483</v>
      </c>
      <c r="Y94" s="87" t="s">
        <v>147</v>
      </c>
      <c r="Z94" s="88" t="s">
        <v>355</v>
      </c>
      <c r="AA94" s="56"/>
    </row>
    <row r="95" spans="1:32" ht="78" customHeight="1" x14ac:dyDescent="0.25">
      <c r="A95" s="1">
        <v>87</v>
      </c>
      <c r="B95" s="86" t="s">
        <v>462</v>
      </c>
      <c r="C95" s="86" t="s">
        <v>456</v>
      </c>
      <c r="D95" s="88" t="s">
        <v>457</v>
      </c>
      <c r="E95" s="87"/>
      <c r="F95" s="20">
        <f t="shared" si="6"/>
        <v>179.47692000000004</v>
      </c>
      <c r="G95" s="86" t="s">
        <v>36</v>
      </c>
      <c r="H95" s="115" t="s">
        <v>105</v>
      </c>
      <c r="I95" s="1" t="s">
        <v>58</v>
      </c>
      <c r="J95" s="1">
        <v>2021</v>
      </c>
      <c r="K95" s="5">
        <v>19941.88</v>
      </c>
      <c r="L95" s="5">
        <v>19941.88</v>
      </c>
      <c r="M95" s="87" t="s">
        <v>59</v>
      </c>
      <c r="N95" s="87" t="s">
        <v>243</v>
      </c>
      <c r="O95" s="25">
        <v>0</v>
      </c>
      <c r="P95" s="87" t="s">
        <v>243</v>
      </c>
      <c r="Q95" s="25">
        <v>0</v>
      </c>
      <c r="R95" s="1" t="s">
        <v>101</v>
      </c>
      <c r="S95" s="87" t="s">
        <v>255</v>
      </c>
      <c r="T95" s="87" t="s">
        <v>239</v>
      </c>
      <c r="U95" s="87" t="s">
        <v>239</v>
      </c>
      <c r="V95" s="87" t="s">
        <v>276</v>
      </c>
      <c r="W95" s="88" t="s">
        <v>484</v>
      </c>
      <c r="X95" s="87" t="s">
        <v>485</v>
      </c>
      <c r="Y95" s="87" t="s">
        <v>147</v>
      </c>
      <c r="Z95" s="86" t="s">
        <v>458</v>
      </c>
      <c r="AA95" s="27"/>
    </row>
    <row r="96" spans="1:32" ht="109.5" customHeight="1" x14ac:dyDescent="0.25">
      <c r="A96" s="1">
        <v>88</v>
      </c>
      <c r="B96" s="86" t="s">
        <v>460</v>
      </c>
      <c r="C96" s="88" t="s">
        <v>149</v>
      </c>
      <c r="D96" s="88" t="s">
        <v>461</v>
      </c>
      <c r="E96" s="40"/>
      <c r="F96" s="3">
        <f>K96*0.9%</f>
        <v>131.33134746000002</v>
      </c>
      <c r="G96" s="88" t="s">
        <v>331</v>
      </c>
      <c r="H96" s="115" t="s">
        <v>105</v>
      </c>
      <c r="I96" s="113" t="s">
        <v>583</v>
      </c>
      <c r="J96" s="1" t="s">
        <v>40</v>
      </c>
      <c r="K96" s="4">
        <v>14592.371940000001</v>
      </c>
      <c r="L96" s="4">
        <v>14592.371940000001</v>
      </c>
      <c r="M96" s="87" t="s">
        <v>59</v>
      </c>
      <c r="N96" s="1" t="s">
        <v>243</v>
      </c>
      <c r="O96" s="4">
        <v>0</v>
      </c>
      <c r="P96" s="1" t="s">
        <v>243</v>
      </c>
      <c r="Q96" s="4">
        <v>0</v>
      </c>
      <c r="R96" s="88" t="s">
        <v>101</v>
      </c>
      <c r="S96" s="88" t="s">
        <v>237</v>
      </c>
      <c r="T96" s="88" t="s">
        <v>238</v>
      </c>
      <c r="U96" s="88" t="s">
        <v>239</v>
      </c>
      <c r="V96" s="87" t="s">
        <v>276</v>
      </c>
      <c r="W96" s="87"/>
      <c r="X96" s="87" t="s">
        <v>486</v>
      </c>
      <c r="Y96" s="87" t="s">
        <v>147</v>
      </c>
      <c r="Z96" s="87" t="s">
        <v>630</v>
      </c>
      <c r="AA96" s="27"/>
    </row>
    <row r="97" spans="1:28" ht="112.5" customHeight="1" x14ac:dyDescent="0.25">
      <c r="A97" s="1">
        <v>89</v>
      </c>
      <c r="B97" s="86" t="s">
        <v>459</v>
      </c>
      <c r="C97" s="86" t="s">
        <v>149</v>
      </c>
      <c r="D97" s="88" t="s">
        <v>478</v>
      </c>
      <c r="E97" s="40"/>
      <c r="F97" s="3">
        <v>198.46867500000002</v>
      </c>
      <c r="G97" s="87" t="s">
        <v>64</v>
      </c>
      <c r="H97" s="112" t="s">
        <v>105</v>
      </c>
      <c r="I97" s="115" t="s">
        <v>473</v>
      </c>
      <c r="J97" s="1" t="s">
        <v>40</v>
      </c>
      <c r="K97" s="4">
        <v>21308.560000000001</v>
      </c>
      <c r="L97" s="4">
        <v>21308.560000000001</v>
      </c>
      <c r="M97" s="87" t="s">
        <v>124</v>
      </c>
      <c r="N97" s="87" t="s">
        <v>342</v>
      </c>
      <c r="O97" s="87">
        <v>0</v>
      </c>
      <c r="P97" s="87" t="s">
        <v>342</v>
      </c>
      <c r="Q97" s="6">
        <v>0</v>
      </c>
      <c r="R97" s="88" t="s">
        <v>101</v>
      </c>
      <c r="S97" s="88" t="s">
        <v>237</v>
      </c>
      <c r="T97" s="88" t="s">
        <v>238</v>
      </c>
      <c r="U97" s="88" t="s">
        <v>239</v>
      </c>
      <c r="V97" s="87" t="s">
        <v>276</v>
      </c>
      <c r="W97" s="87"/>
      <c r="X97" s="87" t="s">
        <v>486</v>
      </c>
      <c r="Y97" s="87" t="s">
        <v>147</v>
      </c>
      <c r="Z97" s="87" t="s">
        <v>630</v>
      </c>
      <c r="AA97" s="57"/>
    </row>
    <row r="98" spans="1:28" ht="141" customHeight="1" x14ac:dyDescent="0.25">
      <c r="A98" s="1">
        <v>90</v>
      </c>
      <c r="B98" s="86" t="s">
        <v>455</v>
      </c>
      <c r="C98" s="86" t="s">
        <v>149</v>
      </c>
      <c r="D98" s="88" t="s">
        <v>477</v>
      </c>
      <c r="E98" s="1">
        <v>22</v>
      </c>
      <c r="F98" s="3">
        <f>K98*0.9%</f>
        <v>100.96632000000001</v>
      </c>
      <c r="G98" s="86" t="s">
        <v>75</v>
      </c>
      <c r="H98" s="112" t="s">
        <v>105</v>
      </c>
      <c r="I98" s="113" t="s">
        <v>474</v>
      </c>
      <c r="J98" s="1" t="s">
        <v>40</v>
      </c>
      <c r="K98" s="23">
        <v>11218.48</v>
      </c>
      <c r="L98" s="4">
        <v>11218.48</v>
      </c>
      <c r="M98" s="88" t="s">
        <v>59</v>
      </c>
      <c r="N98" s="1" t="s">
        <v>243</v>
      </c>
      <c r="O98" s="4">
        <v>0</v>
      </c>
      <c r="P98" s="1" t="s">
        <v>243</v>
      </c>
      <c r="Q98" s="1">
        <v>0</v>
      </c>
      <c r="R98" s="88" t="s">
        <v>101</v>
      </c>
      <c r="S98" s="88" t="s">
        <v>237</v>
      </c>
      <c r="T98" s="88" t="s">
        <v>238</v>
      </c>
      <c r="U98" s="88" t="s">
        <v>239</v>
      </c>
      <c r="V98" s="87" t="s">
        <v>276</v>
      </c>
      <c r="W98" s="87" t="s">
        <v>487</v>
      </c>
      <c r="X98" s="87" t="s">
        <v>488</v>
      </c>
      <c r="Y98" s="87" t="s">
        <v>147</v>
      </c>
      <c r="Z98" s="87" t="s">
        <v>322</v>
      </c>
      <c r="AA98" s="58"/>
    </row>
    <row r="99" spans="1:28" ht="108.75" customHeight="1" x14ac:dyDescent="0.25">
      <c r="A99" s="1">
        <v>91</v>
      </c>
      <c r="B99" s="86" t="s">
        <v>123</v>
      </c>
      <c r="C99" s="86" t="s">
        <v>149</v>
      </c>
      <c r="D99" s="88" t="s">
        <v>476</v>
      </c>
      <c r="E99" s="2"/>
      <c r="F99" s="3">
        <f>K99*0.9%</f>
        <v>255.59325000000004</v>
      </c>
      <c r="G99" s="88" t="s">
        <v>38</v>
      </c>
      <c r="H99" s="112" t="s">
        <v>105</v>
      </c>
      <c r="I99" s="113" t="s">
        <v>475</v>
      </c>
      <c r="J99" s="1" t="s">
        <v>40</v>
      </c>
      <c r="K99" s="59">
        <v>28399.25</v>
      </c>
      <c r="L99" s="59">
        <v>28399.25</v>
      </c>
      <c r="M99" s="88" t="s">
        <v>59</v>
      </c>
      <c r="N99" s="1" t="s">
        <v>243</v>
      </c>
      <c r="O99" s="4">
        <v>0</v>
      </c>
      <c r="P99" s="1" t="s">
        <v>243</v>
      </c>
      <c r="Q99" s="4">
        <v>0</v>
      </c>
      <c r="R99" s="88" t="s">
        <v>101</v>
      </c>
      <c r="S99" s="88" t="s">
        <v>237</v>
      </c>
      <c r="T99" s="88" t="s">
        <v>238</v>
      </c>
      <c r="U99" s="88" t="s">
        <v>239</v>
      </c>
      <c r="V99" s="87" t="s">
        <v>276</v>
      </c>
      <c r="W99" s="87" t="s">
        <v>489</v>
      </c>
      <c r="X99" s="87" t="s">
        <v>490</v>
      </c>
      <c r="Y99" s="87" t="s">
        <v>147</v>
      </c>
      <c r="Z99" s="87" t="s">
        <v>630</v>
      </c>
      <c r="AA99" s="58"/>
    </row>
    <row r="100" spans="1:28" ht="89.25" customHeight="1" x14ac:dyDescent="0.25">
      <c r="A100" s="1">
        <v>92</v>
      </c>
      <c r="B100" s="88" t="s">
        <v>711</v>
      </c>
      <c r="C100" s="88" t="s">
        <v>712</v>
      </c>
      <c r="D100" s="88"/>
      <c r="E100" s="88"/>
      <c r="F100" s="53">
        <f t="shared" si="6"/>
        <v>44.672940000000004</v>
      </c>
      <c r="G100" s="88" t="s">
        <v>36</v>
      </c>
      <c r="H100" s="115" t="s">
        <v>103</v>
      </c>
      <c r="I100" s="115" t="s">
        <v>58</v>
      </c>
      <c r="J100" s="88">
        <v>2023</v>
      </c>
      <c r="K100" s="6">
        <v>4963.66</v>
      </c>
      <c r="L100" s="6">
        <v>4963.66</v>
      </c>
      <c r="M100" s="88" t="s">
        <v>59</v>
      </c>
      <c r="N100" s="88" t="s">
        <v>342</v>
      </c>
      <c r="O100" s="6">
        <v>0</v>
      </c>
      <c r="P100" s="88" t="s">
        <v>340</v>
      </c>
      <c r="Q100" s="6">
        <v>0</v>
      </c>
      <c r="R100" s="88" t="s">
        <v>101</v>
      </c>
      <c r="S100" s="88" t="s">
        <v>245</v>
      </c>
      <c r="T100" s="88" t="s">
        <v>238</v>
      </c>
      <c r="U100" s="88" t="s">
        <v>239</v>
      </c>
      <c r="V100" s="88" t="s">
        <v>276</v>
      </c>
      <c r="W100" s="88" t="s">
        <v>714</v>
      </c>
      <c r="X100" s="88" t="s">
        <v>715</v>
      </c>
      <c r="Y100" s="88" t="s">
        <v>827</v>
      </c>
      <c r="Z100" s="73" t="s">
        <v>1166</v>
      </c>
      <c r="AA100" s="88" t="s">
        <v>147</v>
      </c>
    </row>
    <row r="101" spans="1:28" ht="90.75" customHeight="1" x14ac:dyDescent="0.25">
      <c r="A101" s="1">
        <v>93</v>
      </c>
      <c r="B101" s="92" t="s">
        <v>716</v>
      </c>
      <c r="C101" s="92" t="s">
        <v>712</v>
      </c>
      <c r="D101" s="92"/>
      <c r="E101" s="92"/>
      <c r="F101" s="53">
        <f t="shared" si="6"/>
        <v>36.014310000000009</v>
      </c>
      <c r="G101" s="92" t="s">
        <v>34</v>
      </c>
      <c r="H101" s="115" t="s">
        <v>103</v>
      </c>
      <c r="I101" s="115" t="s">
        <v>713</v>
      </c>
      <c r="J101" s="92" t="s">
        <v>696</v>
      </c>
      <c r="K101" s="6">
        <v>4001.59</v>
      </c>
      <c r="L101" s="6">
        <v>4001.59</v>
      </c>
      <c r="M101" s="92" t="s">
        <v>59</v>
      </c>
      <c r="N101" s="92" t="s">
        <v>342</v>
      </c>
      <c r="O101" s="6">
        <v>0</v>
      </c>
      <c r="P101" s="92" t="s">
        <v>340</v>
      </c>
      <c r="Q101" s="6">
        <v>0</v>
      </c>
      <c r="R101" s="92" t="s">
        <v>101</v>
      </c>
      <c r="S101" s="92" t="s">
        <v>245</v>
      </c>
      <c r="T101" s="92" t="s">
        <v>238</v>
      </c>
      <c r="U101" s="92" t="s">
        <v>239</v>
      </c>
      <c r="V101" s="92" t="s">
        <v>276</v>
      </c>
      <c r="W101" s="92" t="s">
        <v>717</v>
      </c>
      <c r="X101" s="92" t="s">
        <v>718</v>
      </c>
      <c r="Y101" s="92" t="s">
        <v>827</v>
      </c>
      <c r="Z101" s="73" t="s">
        <v>1167</v>
      </c>
      <c r="AA101" s="92" t="s">
        <v>147</v>
      </c>
    </row>
    <row r="102" spans="1:28" ht="84.75" customHeight="1" x14ac:dyDescent="0.25">
      <c r="A102" s="1">
        <v>94</v>
      </c>
      <c r="B102" s="92" t="s">
        <v>1210</v>
      </c>
      <c r="C102" s="92" t="s">
        <v>145</v>
      </c>
      <c r="D102" s="92"/>
      <c r="E102" s="92">
        <v>4</v>
      </c>
      <c r="F102" s="53">
        <f t="shared" si="6"/>
        <v>48.059910000000002</v>
      </c>
      <c r="G102" s="92" t="s">
        <v>443</v>
      </c>
      <c r="H102" s="115" t="s">
        <v>146</v>
      </c>
      <c r="I102" s="164" t="s">
        <v>1211</v>
      </c>
      <c r="J102" s="92">
        <v>2023</v>
      </c>
      <c r="K102" s="6">
        <v>5339.99</v>
      </c>
      <c r="L102" s="6">
        <v>5339.99</v>
      </c>
      <c r="M102" s="92" t="s">
        <v>59</v>
      </c>
      <c r="N102" s="92" t="s">
        <v>342</v>
      </c>
      <c r="O102" s="6">
        <v>0</v>
      </c>
      <c r="P102" s="92" t="s">
        <v>340</v>
      </c>
      <c r="Q102" s="6">
        <v>0</v>
      </c>
      <c r="R102" s="92" t="s">
        <v>101</v>
      </c>
      <c r="S102" s="92" t="s">
        <v>245</v>
      </c>
      <c r="T102" s="92" t="s">
        <v>238</v>
      </c>
      <c r="U102" s="92" t="s">
        <v>239</v>
      </c>
      <c r="V102" s="92" t="s">
        <v>276</v>
      </c>
      <c r="W102" s="92" t="s">
        <v>739</v>
      </c>
      <c r="X102" s="92" t="s">
        <v>740</v>
      </c>
      <c r="Y102" s="92" t="s">
        <v>827</v>
      </c>
      <c r="Z102" s="92" t="s">
        <v>741</v>
      </c>
      <c r="AA102" s="92" t="s">
        <v>147</v>
      </c>
    </row>
    <row r="103" spans="1:28" ht="81" customHeight="1" x14ac:dyDescent="0.25">
      <c r="A103" s="1">
        <v>95</v>
      </c>
      <c r="B103" s="92" t="s">
        <v>742</v>
      </c>
      <c r="C103" s="92" t="s">
        <v>115</v>
      </c>
      <c r="D103" s="92"/>
      <c r="E103" s="92">
        <v>4</v>
      </c>
      <c r="F103" s="53">
        <f t="shared" si="6"/>
        <v>37.144080000000002</v>
      </c>
      <c r="G103" s="92" t="s">
        <v>443</v>
      </c>
      <c r="H103" s="115" t="s">
        <v>104</v>
      </c>
      <c r="I103" s="115" t="s">
        <v>743</v>
      </c>
      <c r="J103" s="92" t="s">
        <v>696</v>
      </c>
      <c r="K103" s="6">
        <v>4127.12</v>
      </c>
      <c r="L103" s="6">
        <v>4127.12</v>
      </c>
      <c r="M103" s="92" t="s">
        <v>59</v>
      </c>
      <c r="N103" s="92" t="s">
        <v>342</v>
      </c>
      <c r="O103" s="6">
        <v>0</v>
      </c>
      <c r="P103" s="92" t="s">
        <v>340</v>
      </c>
      <c r="Q103" s="6">
        <v>0</v>
      </c>
      <c r="R103" s="92" t="s">
        <v>101</v>
      </c>
      <c r="S103" s="92" t="s">
        <v>245</v>
      </c>
      <c r="T103" s="92" t="s">
        <v>238</v>
      </c>
      <c r="U103" s="92" t="s">
        <v>239</v>
      </c>
      <c r="V103" s="92" t="s">
        <v>276</v>
      </c>
      <c r="W103" s="92" t="s">
        <v>744</v>
      </c>
      <c r="X103" s="92" t="s">
        <v>340</v>
      </c>
      <c r="Y103" s="92" t="s">
        <v>827</v>
      </c>
      <c r="Z103" s="92" t="s">
        <v>745</v>
      </c>
      <c r="AA103" s="41" t="s">
        <v>147</v>
      </c>
    </row>
    <row r="104" spans="1:28" s="7" customFormat="1" ht="128.25" customHeight="1" x14ac:dyDescent="0.2">
      <c r="A104" s="1">
        <v>96</v>
      </c>
      <c r="B104" s="36" t="s">
        <v>721</v>
      </c>
      <c r="C104" s="36" t="s">
        <v>722</v>
      </c>
      <c r="D104" s="92" t="s">
        <v>723</v>
      </c>
      <c r="E104" s="64"/>
      <c r="F104" s="53">
        <f t="shared" si="6"/>
        <v>18.979200000000002</v>
      </c>
      <c r="G104" s="92" t="s">
        <v>34</v>
      </c>
      <c r="H104" s="136" t="s">
        <v>103</v>
      </c>
      <c r="I104" s="115" t="s">
        <v>724</v>
      </c>
      <c r="J104" s="92" t="s">
        <v>41</v>
      </c>
      <c r="K104" s="171">
        <v>2108.8000000000002</v>
      </c>
      <c r="L104" s="6">
        <v>2108.8000000000002</v>
      </c>
      <c r="M104" s="92" t="s">
        <v>47</v>
      </c>
      <c r="N104" s="92" t="s">
        <v>342</v>
      </c>
      <c r="O104" s="6">
        <v>0</v>
      </c>
      <c r="P104" s="92" t="s">
        <v>340</v>
      </c>
      <c r="Q104" s="6">
        <v>0</v>
      </c>
      <c r="R104" s="92" t="s">
        <v>101</v>
      </c>
      <c r="S104" s="92" t="s">
        <v>245</v>
      </c>
      <c r="T104" s="92" t="s">
        <v>238</v>
      </c>
      <c r="U104" s="92" t="s">
        <v>239</v>
      </c>
      <c r="V104" s="92" t="s">
        <v>276</v>
      </c>
      <c r="W104" s="92" t="s">
        <v>725</v>
      </c>
      <c r="X104" s="92" t="s">
        <v>726</v>
      </c>
      <c r="Y104" s="92" t="s">
        <v>827</v>
      </c>
      <c r="Z104" s="73" t="s">
        <v>522</v>
      </c>
      <c r="AA104" s="73"/>
    </row>
    <row r="105" spans="1:28" ht="93.75" customHeight="1" x14ac:dyDescent="0.25">
      <c r="A105" s="1">
        <v>97</v>
      </c>
      <c r="B105" s="94" t="s">
        <v>448</v>
      </c>
      <c r="C105" s="94" t="s">
        <v>449</v>
      </c>
      <c r="D105" s="92" t="s">
        <v>450</v>
      </c>
      <c r="E105" s="1"/>
      <c r="F105" s="3">
        <f t="shared" si="6"/>
        <v>49.190517000000007</v>
      </c>
      <c r="G105" s="94" t="s">
        <v>75</v>
      </c>
      <c r="H105" s="112" t="s">
        <v>105</v>
      </c>
      <c r="I105" s="39" t="s">
        <v>730</v>
      </c>
      <c r="J105" s="1">
        <v>2023</v>
      </c>
      <c r="K105" s="23">
        <f>5465.613</f>
        <v>5465.6130000000003</v>
      </c>
      <c r="L105" s="4">
        <f>K105</f>
        <v>5465.6130000000003</v>
      </c>
      <c r="M105" s="92" t="s">
        <v>59</v>
      </c>
      <c r="N105" s="1" t="s">
        <v>243</v>
      </c>
      <c r="O105" s="4">
        <v>0</v>
      </c>
      <c r="P105" s="1" t="s">
        <v>243</v>
      </c>
      <c r="Q105" s="4">
        <v>0</v>
      </c>
      <c r="R105" s="92" t="s">
        <v>101</v>
      </c>
      <c r="S105" s="92" t="s">
        <v>237</v>
      </c>
      <c r="T105" s="92" t="s">
        <v>238</v>
      </c>
      <c r="U105" s="92" t="s">
        <v>239</v>
      </c>
      <c r="V105" s="93" t="s">
        <v>276</v>
      </c>
      <c r="W105" s="93"/>
      <c r="X105" s="93" t="s">
        <v>480</v>
      </c>
      <c r="Y105" s="93"/>
      <c r="Z105" s="364" t="s">
        <v>630</v>
      </c>
      <c r="AA105" s="365"/>
    </row>
    <row r="106" spans="1:28" ht="78" customHeight="1" x14ac:dyDescent="0.25">
      <c r="A106" s="1">
        <v>98</v>
      </c>
      <c r="B106" s="94" t="s">
        <v>581</v>
      </c>
      <c r="C106" s="94" t="s">
        <v>449</v>
      </c>
      <c r="D106" s="92" t="s">
        <v>451</v>
      </c>
      <c r="E106" s="1"/>
      <c r="F106" s="3">
        <f t="shared" si="6"/>
        <v>42.778890000000004</v>
      </c>
      <c r="G106" s="94" t="s">
        <v>75</v>
      </c>
      <c r="H106" s="112" t="s">
        <v>105</v>
      </c>
      <c r="I106" s="39" t="s">
        <v>730</v>
      </c>
      <c r="J106" s="1">
        <v>2023</v>
      </c>
      <c r="K106" s="23">
        <v>4753.21</v>
      </c>
      <c r="L106" s="4">
        <f>K106</f>
        <v>4753.21</v>
      </c>
      <c r="M106" s="92" t="s">
        <v>59</v>
      </c>
      <c r="N106" s="1" t="s">
        <v>243</v>
      </c>
      <c r="O106" s="4">
        <v>0</v>
      </c>
      <c r="P106" s="1" t="s">
        <v>243</v>
      </c>
      <c r="Q106" s="4">
        <v>0</v>
      </c>
      <c r="R106" s="92" t="s">
        <v>101</v>
      </c>
      <c r="S106" s="92" t="s">
        <v>237</v>
      </c>
      <c r="T106" s="92" t="s">
        <v>238</v>
      </c>
      <c r="U106" s="92" t="s">
        <v>239</v>
      </c>
      <c r="V106" s="93" t="s">
        <v>276</v>
      </c>
      <c r="W106" s="93" t="s">
        <v>640</v>
      </c>
      <c r="X106" s="93" t="s">
        <v>639</v>
      </c>
      <c r="Y106" s="93"/>
      <c r="Z106" s="364" t="s">
        <v>630</v>
      </c>
      <c r="AA106" s="365"/>
    </row>
    <row r="107" spans="1:28" ht="81" customHeight="1" x14ac:dyDescent="0.25">
      <c r="A107" s="1">
        <v>99</v>
      </c>
      <c r="B107" s="93" t="s">
        <v>582</v>
      </c>
      <c r="C107" s="94" t="s">
        <v>449</v>
      </c>
      <c r="D107" s="92" t="s">
        <v>452</v>
      </c>
      <c r="E107" s="40"/>
      <c r="F107" s="3">
        <f t="shared" si="6"/>
        <v>27.326583000000003</v>
      </c>
      <c r="G107" s="93" t="s">
        <v>331</v>
      </c>
      <c r="H107" s="112" t="s">
        <v>105</v>
      </c>
      <c r="I107" s="39" t="s">
        <v>730</v>
      </c>
      <c r="J107" s="1">
        <v>2023</v>
      </c>
      <c r="K107" s="4">
        <v>3036.2869999999998</v>
      </c>
      <c r="L107" s="4">
        <f>K107</f>
        <v>3036.2869999999998</v>
      </c>
      <c r="M107" s="93" t="s">
        <v>124</v>
      </c>
      <c r="N107" s="1" t="s">
        <v>243</v>
      </c>
      <c r="O107" s="4">
        <v>0</v>
      </c>
      <c r="P107" s="1" t="s">
        <v>243</v>
      </c>
      <c r="Q107" s="4">
        <v>0</v>
      </c>
      <c r="R107" s="92" t="s">
        <v>101</v>
      </c>
      <c r="S107" s="92" t="s">
        <v>237</v>
      </c>
      <c r="T107" s="92" t="s">
        <v>238</v>
      </c>
      <c r="U107" s="92" t="s">
        <v>239</v>
      </c>
      <c r="V107" s="93" t="s">
        <v>276</v>
      </c>
      <c r="W107" s="93" t="s">
        <v>171</v>
      </c>
      <c r="X107" s="93" t="s">
        <v>481</v>
      </c>
      <c r="Y107" s="93"/>
      <c r="Z107" s="364" t="s">
        <v>630</v>
      </c>
      <c r="AA107" s="365"/>
    </row>
    <row r="108" spans="1:28" ht="77.25" customHeight="1" x14ac:dyDescent="0.25">
      <c r="A108" s="1">
        <v>100</v>
      </c>
      <c r="B108" s="93" t="s">
        <v>1054</v>
      </c>
      <c r="C108" s="94"/>
      <c r="D108" s="92"/>
      <c r="E108" s="40"/>
      <c r="F108" s="3">
        <f t="shared" si="6"/>
        <v>90.043200000000027</v>
      </c>
      <c r="G108" s="93" t="s">
        <v>36</v>
      </c>
      <c r="H108" s="112" t="s">
        <v>105</v>
      </c>
      <c r="I108" s="112" t="s">
        <v>1053</v>
      </c>
      <c r="J108" s="1" t="s">
        <v>41</v>
      </c>
      <c r="K108" s="4">
        <f>9950.7+54.1</f>
        <v>10004.800000000001</v>
      </c>
      <c r="L108" s="4">
        <v>9950.7000000000007</v>
      </c>
      <c r="M108" s="93" t="s">
        <v>124</v>
      </c>
      <c r="N108" s="1" t="s">
        <v>243</v>
      </c>
      <c r="O108" s="4">
        <v>0</v>
      </c>
      <c r="P108" s="1" t="s">
        <v>243</v>
      </c>
      <c r="Q108" s="4">
        <v>0</v>
      </c>
      <c r="R108" s="92" t="s">
        <v>101</v>
      </c>
      <c r="S108" s="92" t="s">
        <v>237</v>
      </c>
      <c r="T108" s="92" t="s">
        <v>238</v>
      </c>
      <c r="U108" s="92" t="s">
        <v>239</v>
      </c>
      <c r="V108" s="93" t="s">
        <v>276</v>
      </c>
      <c r="W108" s="93"/>
      <c r="X108" s="93"/>
      <c r="Y108" s="93"/>
      <c r="Z108" s="364" t="s">
        <v>1052</v>
      </c>
      <c r="AA108" s="365"/>
    </row>
    <row r="109" spans="1:28" s="9" customFormat="1" ht="79.5" customHeight="1" x14ac:dyDescent="0.2">
      <c r="A109" s="1">
        <v>101</v>
      </c>
      <c r="B109" s="92" t="s">
        <v>471</v>
      </c>
      <c r="C109" s="92" t="s">
        <v>115</v>
      </c>
      <c r="D109" s="92" t="s">
        <v>470</v>
      </c>
      <c r="E109" s="92"/>
      <c r="F109" s="3">
        <f t="shared" si="6"/>
        <v>35.006400000000006</v>
      </c>
      <c r="G109" s="92" t="s">
        <v>443</v>
      </c>
      <c r="H109" s="115" t="s">
        <v>547</v>
      </c>
      <c r="I109" s="115" t="s">
        <v>753</v>
      </c>
      <c r="J109" s="92">
        <v>2022</v>
      </c>
      <c r="K109" s="6">
        <v>3889.6</v>
      </c>
      <c r="L109" s="6">
        <v>3889.6</v>
      </c>
      <c r="M109" s="92"/>
      <c r="N109" s="1" t="s">
        <v>243</v>
      </c>
      <c r="O109" s="6">
        <v>0</v>
      </c>
      <c r="P109" s="1" t="s">
        <v>243</v>
      </c>
      <c r="Q109" s="6">
        <v>0</v>
      </c>
      <c r="R109" s="92" t="s">
        <v>101</v>
      </c>
      <c r="S109" s="92"/>
      <c r="T109" s="92" t="s">
        <v>238</v>
      </c>
      <c r="U109" s="92" t="s">
        <v>239</v>
      </c>
      <c r="V109" s="92" t="s">
        <v>276</v>
      </c>
      <c r="W109" s="92" t="s">
        <v>830</v>
      </c>
      <c r="X109" s="92" t="s">
        <v>472</v>
      </c>
      <c r="Y109" s="92" t="s">
        <v>754</v>
      </c>
      <c r="Z109" s="92" t="s">
        <v>147</v>
      </c>
      <c r="AA109" s="92"/>
      <c r="AB109" s="8"/>
    </row>
    <row r="110" spans="1:28" s="9" customFormat="1" ht="90" customHeight="1" x14ac:dyDescent="0.2">
      <c r="A110" s="1">
        <v>102</v>
      </c>
      <c r="B110" s="92" t="s">
        <v>886</v>
      </c>
      <c r="C110" s="92" t="s">
        <v>316</v>
      </c>
      <c r="D110" s="92" t="s">
        <v>887</v>
      </c>
      <c r="E110" s="92"/>
      <c r="F110" s="3"/>
      <c r="G110" s="92" t="s">
        <v>57</v>
      </c>
      <c r="H110" s="115" t="s">
        <v>103</v>
      </c>
      <c r="I110" s="115" t="s">
        <v>888</v>
      </c>
      <c r="J110" s="1">
        <v>2023</v>
      </c>
      <c r="K110" s="6"/>
      <c r="L110" s="6"/>
      <c r="M110" s="6"/>
      <c r="N110" s="92"/>
      <c r="O110" s="92"/>
      <c r="P110" s="6"/>
      <c r="Q110" s="92"/>
      <c r="R110" s="6"/>
      <c r="S110" s="92"/>
      <c r="T110" s="92"/>
      <c r="U110" s="92"/>
      <c r="V110" s="92"/>
      <c r="W110" s="92"/>
      <c r="X110" s="92"/>
      <c r="Y110" s="92"/>
      <c r="Z110" s="356" t="s">
        <v>630</v>
      </c>
      <c r="AA110" s="357"/>
    </row>
    <row r="111" spans="1:28" s="9" customFormat="1" ht="103.5" customHeight="1" x14ac:dyDescent="0.2">
      <c r="A111" s="1">
        <v>103</v>
      </c>
      <c r="B111" s="92" t="s">
        <v>885</v>
      </c>
      <c r="C111" s="92" t="s">
        <v>731</v>
      </c>
      <c r="D111" s="92" t="s">
        <v>732</v>
      </c>
      <c r="E111" s="92"/>
      <c r="F111" s="3"/>
      <c r="G111" s="92" t="s">
        <v>34</v>
      </c>
      <c r="H111" s="115" t="s">
        <v>251</v>
      </c>
      <c r="I111" s="115" t="s">
        <v>895</v>
      </c>
      <c r="J111" s="1">
        <v>2023</v>
      </c>
      <c r="K111" s="6">
        <v>3985.3935099999999</v>
      </c>
      <c r="L111" s="6">
        <v>3985.3935099999999</v>
      </c>
      <c r="M111" s="167" t="s">
        <v>59</v>
      </c>
      <c r="N111" s="167" t="s">
        <v>342</v>
      </c>
      <c r="O111" s="6">
        <v>0</v>
      </c>
      <c r="P111" s="167" t="s">
        <v>340</v>
      </c>
      <c r="Q111" s="6">
        <v>0</v>
      </c>
      <c r="R111" s="167" t="s">
        <v>101</v>
      </c>
      <c r="S111" s="167" t="s">
        <v>733</v>
      </c>
      <c r="T111" s="167" t="s">
        <v>238</v>
      </c>
      <c r="U111" s="167" t="s">
        <v>239</v>
      </c>
      <c r="V111" s="92" t="s">
        <v>734</v>
      </c>
      <c r="W111" s="92" t="s">
        <v>735</v>
      </c>
      <c r="X111" s="92" t="s">
        <v>736</v>
      </c>
      <c r="Y111" s="92"/>
      <c r="Z111" s="102" t="s">
        <v>630</v>
      </c>
      <c r="AA111" s="36" t="s">
        <v>523</v>
      </c>
    </row>
    <row r="112" spans="1:28" s="7" customFormat="1" ht="79.5" customHeight="1" x14ac:dyDescent="0.2">
      <c r="A112" s="1">
        <v>104</v>
      </c>
      <c r="B112" s="115" t="s">
        <v>897</v>
      </c>
      <c r="C112" s="36" t="s">
        <v>1080</v>
      </c>
      <c r="D112" s="92"/>
      <c r="E112" s="24">
        <v>1</v>
      </c>
      <c r="F112" s="24"/>
      <c r="G112" s="92" t="s">
        <v>34</v>
      </c>
      <c r="H112" s="136" t="s">
        <v>103</v>
      </c>
      <c r="I112" s="153" t="s">
        <v>771</v>
      </c>
      <c r="J112" s="92">
        <v>2023</v>
      </c>
      <c r="K112" s="171">
        <f>96.36+1069.184</f>
        <v>1165.5439999999999</v>
      </c>
      <c r="L112" s="171">
        <f>96.36+1069.184</f>
        <v>1165.5439999999999</v>
      </c>
      <c r="M112" s="6" t="s">
        <v>59</v>
      </c>
      <c r="N112" s="152" t="s">
        <v>340</v>
      </c>
      <c r="O112" s="26">
        <v>0</v>
      </c>
      <c r="P112" s="152" t="s">
        <v>340</v>
      </c>
      <c r="Q112" s="26">
        <v>0</v>
      </c>
      <c r="R112" s="1" t="s">
        <v>101</v>
      </c>
      <c r="S112" s="152" t="s">
        <v>255</v>
      </c>
      <c r="T112" s="152" t="s">
        <v>239</v>
      </c>
      <c r="U112" s="152" t="s">
        <v>239</v>
      </c>
      <c r="V112" s="152" t="s">
        <v>276</v>
      </c>
      <c r="W112" s="92"/>
      <c r="X112" s="92"/>
      <c r="Y112" s="92"/>
      <c r="Z112" s="73"/>
      <c r="AA112" s="38"/>
    </row>
    <row r="113" spans="1:32" s="9" customFormat="1" ht="83.25" customHeight="1" x14ac:dyDescent="0.2">
      <c r="A113" s="1">
        <v>105</v>
      </c>
      <c r="B113" s="93" t="s">
        <v>615</v>
      </c>
      <c r="C113" s="92" t="s">
        <v>616</v>
      </c>
      <c r="D113" s="92" t="s">
        <v>617</v>
      </c>
      <c r="E113" s="1"/>
      <c r="F113" s="3">
        <f>K113*0.9%</f>
        <v>127.80754200000001</v>
      </c>
      <c r="G113" s="94" t="s">
        <v>36</v>
      </c>
      <c r="H113" s="136" t="s">
        <v>146</v>
      </c>
      <c r="I113" s="112" t="s">
        <v>900</v>
      </c>
      <c r="J113" s="1">
        <v>2023</v>
      </c>
      <c r="K113" s="26">
        <f>439.627+13761.211</f>
        <v>14200.838</v>
      </c>
      <c r="L113" s="26">
        <f>439.627+13761.211</f>
        <v>14200.838</v>
      </c>
      <c r="M113" s="92" t="s">
        <v>353</v>
      </c>
      <c r="N113" s="93" t="s">
        <v>340</v>
      </c>
      <c r="O113" s="26">
        <v>0</v>
      </c>
      <c r="P113" s="93" t="s">
        <v>340</v>
      </c>
      <c r="Q113" s="26">
        <v>0</v>
      </c>
      <c r="R113" s="1" t="s">
        <v>101</v>
      </c>
      <c r="S113" s="93" t="s">
        <v>255</v>
      </c>
      <c r="T113" s="93" t="s">
        <v>239</v>
      </c>
      <c r="U113" s="93" t="s">
        <v>239</v>
      </c>
      <c r="V113" s="93" t="s">
        <v>276</v>
      </c>
      <c r="X113" s="92"/>
      <c r="Y113" s="92"/>
      <c r="Z113" s="92" t="s">
        <v>614</v>
      </c>
      <c r="AA113" s="92" t="s">
        <v>147</v>
      </c>
      <c r="AE113" s="8"/>
    </row>
    <row r="114" spans="1:32" s="9" customFormat="1" ht="83.25" customHeight="1" x14ac:dyDescent="0.2">
      <c r="A114" s="1">
        <v>106</v>
      </c>
      <c r="B114" s="154" t="s">
        <v>1140</v>
      </c>
      <c r="C114" s="155" t="s">
        <v>1141</v>
      </c>
      <c r="D114" s="155" t="s">
        <v>1142</v>
      </c>
      <c r="E114" s="1"/>
      <c r="F114" s="3"/>
      <c r="G114" s="154" t="s">
        <v>64</v>
      </c>
      <c r="H114" s="155" t="s">
        <v>105</v>
      </c>
      <c r="I114" s="155" t="s">
        <v>771</v>
      </c>
      <c r="J114" s="1">
        <v>2023</v>
      </c>
      <c r="K114" s="26">
        <v>7970.2849999999999</v>
      </c>
      <c r="L114" s="26">
        <v>7970.2849999999999</v>
      </c>
      <c r="M114" s="6" t="s">
        <v>59</v>
      </c>
      <c r="N114" s="154" t="s">
        <v>340</v>
      </c>
      <c r="O114" s="26">
        <v>0</v>
      </c>
      <c r="P114" s="154" t="s">
        <v>340</v>
      </c>
      <c r="Q114" s="26">
        <v>0</v>
      </c>
      <c r="R114" s="1" t="s">
        <v>101</v>
      </c>
      <c r="S114" s="154" t="s">
        <v>255</v>
      </c>
      <c r="T114" s="154" t="s">
        <v>239</v>
      </c>
      <c r="U114" s="154" t="s">
        <v>239</v>
      </c>
      <c r="V114" s="154" t="s">
        <v>276</v>
      </c>
      <c r="X114" s="155"/>
      <c r="Y114" s="154" t="s">
        <v>1143</v>
      </c>
      <c r="Z114" s="155"/>
      <c r="AA114" s="27"/>
      <c r="AE114" s="8"/>
    </row>
    <row r="115" spans="1:32" s="109" customFormat="1" ht="96" customHeight="1" x14ac:dyDescent="0.2">
      <c r="A115" s="1">
        <v>107</v>
      </c>
      <c r="B115" s="162" t="s">
        <v>1144</v>
      </c>
      <c r="C115" s="162" t="s">
        <v>1072</v>
      </c>
      <c r="D115" s="162" t="s">
        <v>1104</v>
      </c>
      <c r="E115" s="132"/>
      <c r="F115" s="162"/>
      <c r="G115" s="163" t="s">
        <v>331</v>
      </c>
      <c r="H115" s="162" t="s">
        <v>105</v>
      </c>
      <c r="I115" s="162" t="s">
        <v>771</v>
      </c>
      <c r="J115" s="110">
        <v>2023</v>
      </c>
      <c r="K115" s="169">
        <v>2487.8919999999998</v>
      </c>
      <c r="L115" s="169">
        <v>2487.8919999999998</v>
      </c>
      <c r="M115" s="162" t="s">
        <v>124</v>
      </c>
      <c r="N115" s="163" t="s">
        <v>342</v>
      </c>
      <c r="O115" s="107">
        <v>0</v>
      </c>
      <c r="P115" s="163" t="s">
        <v>340</v>
      </c>
      <c r="Q115" s="107">
        <v>0</v>
      </c>
      <c r="R115" s="163" t="s">
        <v>101</v>
      </c>
      <c r="S115" s="163" t="s">
        <v>245</v>
      </c>
      <c r="T115" s="162" t="s">
        <v>238</v>
      </c>
      <c r="U115" s="162" t="s">
        <v>239</v>
      </c>
      <c r="V115" s="163" t="s">
        <v>276</v>
      </c>
      <c r="W115" s="163"/>
      <c r="X115" s="163"/>
      <c r="Y115" s="162"/>
      <c r="Z115" s="379" t="s">
        <v>630</v>
      </c>
      <c r="AA115" s="380"/>
      <c r="AB115" s="162"/>
      <c r="AC115" s="163"/>
      <c r="AD115" s="165"/>
      <c r="AE115" s="162"/>
      <c r="AF115" s="108"/>
    </row>
    <row r="116" spans="1:32" s="127" customFormat="1" ht="109.5" customHeight="1" x14ac:dyDescent="0.25">
      <c r="A116" s="1">
        <v>108</v>
      </c>
      <c r="B116" s="122" t="s">
        <v>1149</v>
      </c>
      <c r="C116" s="196" t="s">
        <v>1150</v>
      </c>
      <c r="D116" s="196"/>
      <c r="E116" s="201"/>
      <c r="F116" s="202">
        <f t="shared" ref="F116:F126" si="8">K116*0.9%</f>
        <v>7.390251000000001</v>
      </c>
      <c r="G116" s="123" t="s">
        <v>64</v>
      </c>
      <c r="H116" s="196" t="s">
        <v>105</v>
      </c>
      <c r="I116" s="196" t="s">
        <v>771</v>
      </c>
      <c r="J116" s="124">
        <v>2023</v>
      </c>
      <c r="K116" s="203">
        <v>821.13900000000001</v>
      </c>
      <c r="L116" s="203">
        <v>821.13900000000001</v>
      </c>
      <c r="M116" s="123" t="s">
        <v>59</v>
      </c>
      <c r="N116" s="124" t="s">
        <v>243</v>
      </c>
      <c r="O116" s="203">
        <v>0</v>
      </c>
      <c r="P116" s="124" t="s">
        <v>243</v>
      </c>
      <c r="Q116" s="203">
        <v>0</v>
      </c>
      <c r="R116" s="196" t="s">
        <v>101</v>
      </c>
      <c r="S116" s="196" t="s">
        <v>237</v>
      </c>
      <c r="T116" s="196" t="s">
        <v>238</v>
      </c>
      <c r="U116" s="196" t="s">
        <v>239</v>
      </c>
      <c r="V116" s="123" t="s">
        <v>276</v>
      </c>
      <c r="W116" s="123"/>
      <c r="X116" s="123"/>
      <c r="Y116" s="123" t="s">
        <v>1151</v>
      </c>
      <c r="Z116" s="123" t="s">
        <v>630</v>
      </c>
      <c r="AA116" s="166"/>
    </row>
    <row r="117" spans="1:32" s="127" customFormat="1" ht="109.5" customHeight="1" x14ac:dyDescent="0.25">
      <c r="A117" s="1">
        <v>109</v>
      </c>
      <c r="B117" s="204" t="s">
        <v>1038</v>
      </c>
      <c r="C117" s="204" t="s">
        <v>1039</v>
      </c>
      <c r="D117" s="204" t="s">
        <v>1040</v>
      </c>
      <c r="E117" s="204">
        <v>1</v>
      </c>
      <c r="F117" s="204">
        <f t="shared" si="8"/>
        <v>6.3000000000000007</v>
      </c>
      <c r="G117" s="204" t="s">
        <v>766</v>
      </c>
      <c r="H117" s="204" t="s">
        <v>540</v>
      </c>
      <c r="I117" s="204" t="s">
        <v>58</v>
      </c>
      <c r="J117" s="204">
        <v>2024</v>
      </c>
      <c r="K117" s="204">
        <v>700</v>
      </c>
      <c r="L117" s="204">
        <v>354.75</v>
      </c>
      <c r="M117" s="204" t="s">
        <v>1278</v>
      </c>
      <c r="N117" s="204" t="s">
        <v>342</v>
      </c>
      <c r="O117" s="204">
        <v>0</v>
      </c>
      <c r="P117" s="204" t="s">
        <v>561</v>
      </c>
      <c r="Q117" s="204">
        <f>K117-L117</f>
        <v>345.25</v>
      </c>
      <c r="R117" s="204" t="s">
        <v>101</v>
      </c>
      <c r="S117" s="204" t="s">
        <v>255</v>
      </c>
      <c r="T117" s="204" t="s">
        <v>239</v>
      </c>
      <c r="U117" s="204" t="s">
        <v>239</v>
      </c>
      <c r="V117" s="204" t="s">
        <v>1037</v>
      </c>
      <c r="W117" s="204" t="s">
        <v>820</v>
      </c>
      <c r="X117" s="204" t="s">
        <v>819</v>
      </c>
      <c r="Y117" s="204"/>
      <c r="Z117" s="204" t="s">
        <v>964</v>
      </c>
      <c r="AA117" s="204"/>
    </row>
    <row r="118" spans="1:32" s="127" customFormat="1" ht="69.75" customHeight="1" x14ac:dyDescent="0.25">
      <c r="A118" s="1">
        <v>110</v>
      </c>
      <c r="B118" s="253" t="s">
        <v>649</v>
      </c>
      <c r="C118" s="253" t="s">
        <v>115</v>
      </c>
      <c r="D118" s="146" t="s">
        <v>1138</v>
      </c>
      <c r="E118" s="110">
        <v>6</v>
      </c>
      <c r="F118" s="106">
        <f t="shared" si="8"/>
        <v>138.29877000000002</v>
      </c>
      <c r="G118" s="250" t="s">
        <v>443</v>
      </c>
      <c r="H118" s="250" t="s">
        <v>104</v>
      </c>
      <c r="I118" s="250" t="s">
        <v>58</v>
      </c>
      <c r="J118" s="110" t="s">
        <v>114</v>
      </c>
      <c r="K118" s="111">
        <v>15366.53</v>
      </c>
      <c r="L118" s="111">
        <v>15366.53</v>
      </c>
      <c r="M118" s="250" t="s">
        <v>45</v>
      </c>
      <c r="N118" s="250" t="s">
        <v>340</v>
      </c>
      <c r="O118" s="111">
        <v>0</v>
      </c>
      <c r="P118" s="250" t="s">
        <v>340</v>
      </c>
      <c r="Q118" s="111">
        <v>0</v>
      </c>
      <c r="R118" s="110" t="s">
        <v>120</v>
      </c>
      <c r="S118" s="250" t="s">
        <v>243</v>
      </c>
      <c r="T118" s="250" t="s">
        <v>239</v>
      </c>
      <c r="U118" s="250" t="s">
        <v>239</v>
      </c>
      <c r="V118" s="253" t="s">
        <v>339</v>
      </c>
      <c r="W118" s="253" t="s">
        <v>584</v>
      </c>
      <c r="X118" s="253" t="s">
        <v>1261</v>
      </c>
      <c r="Y118" s="253" t="s">
        <v>339</v>
      </c>
      <c r="Z118" s="379" t="s">
        <v>957</v>
      </c>
      <c r="AA118" s="380"/>
    </row>
    <row r="119" spans="1:32" s="127" customFormat="1" ht="63.75" x14ac:dyDescent="0.25">
      <c r="A119" s="1">
        <v>111</v>
      </c>
      <c r="B119" s="253" t="s">
        <v>576</v>
      </c>
      <c r="C119" s="253" t="s">
        <v>115</v>
      </c>
      <c r="D119" s="146" t="s">
        <v>1047</v>
      </c>
      <c r="E119" s="110">
        <v>6</v>
      </c>
      <c r="F119" s="106">
        <f t="shared" si="8"/>
        <v>119.55591000000001</v>
      </c>
      <c r="G119" s="250" t="s">
        <v>443</v>
      </c>
      <c r="H119" s="250" t="s">
        <v>104</v>
      </c>
      <c r="I119" s="250" t="s">
        <v>58</v>
      </c>
      <c r="J119" s="110" t="s">
        <v>114</v>
      </c>
      <c r="K119" s="111">
        <v>13283.99</v>
      </c>
      <c r="L119" s="111">
        <v>13283.99</v>
      </c>
      <c r="M119" s="250" t="s">
        <v>45</v>
      </c>
      <c r="N119" s="250" t="s">
        <v>340</v>
      </c>
      <c r="O119" s="111">
        <v>0</v>
      </c>
      <c r="P119" s="250" t="s">
        <v>340</v>
      </c>
      <c r="Q119" s="111">
        <v>0</v>
      </c>
      <c r="R119" s="110" t="s">
        <v>120</v>
      </c>
      <c r="S119" s="250" t="s">
        <v>243</v>
      </c>
      <c r="T119" s="250" t="s">
        <v>239</v>
      </c>
      <c r="U119" s="250" t="s">
        <v>239</v>
      </c>
      <c r="V119" s="253" t="s">
        <v>339</v>
      </c>
      <c r="W119" s="253" t="s">
        <v>585</v>
      </c>
      <c r="X119" s="253" t="s">
        <v>586</v>
      </c>
      <c r="Y119" s="253" t="s">
        <v>339</v>
      </c>
      <c r="Z119" s="379" t="s">
        <v>957</v>
      </c>
      <c r="AA119" s="380"/>
    </row>
    <row r="120" spans="1:32" s="127" customFormat="1" ht="67.5" customHeight="1" x14ac:dyDescent="0.25">
      <c r="A120" s="1">
        <v>112</v>
      </c>
      <c r="B120" s="146" t="s">
        <v>794</v>
      </c>
      <c r="C120" s="253" t="s">
        <v>115</v>
      </c>
      <c r="D120" s="146" t="s">
        <v>1139</v>
      </c>
      <c r="E120" s="110">
        <v>6</v>
      </c>
      <c r="F120" s="106">
        <f t="shared" si="8"/>
        <v>136.38465000000002</v>
      </c>
      <c r="G120" s="250" t="s">
        <v>443</v>
      </c>
      <c r="H120" s="253" t="s">
        <v>104</v>
      </c>
      <c r="I120" s="250" t="s">
        <v>58</v>
      </c>
      <c r="J120" s="110" t="s">
        <v>114</v>
      </c>
      <c r="K120" s="126">
        <v>15153.85</v>
      </c>
      <c r="L120" s="126">
        <v>15153.85</v>
      </c>
      <c r="M120" s="253" t="s">
        <v>45</v>
      </c>
      <c r="N120" s="253" t="s">
        <v>340</v>
      </c>
      <c r="O120" s="262">
        <v>0</v>
      </c>
      <c r="P120" s="253" t="s">
        <v>340</v>
      </c>
      <c r="Q120" s="262">
        <v>0</v>
      </c>
      <c r="R120" s="110" t="s">
        <v>120</v>
      </c>
      <c r="S120" s="253" t="s">
        <v>243</v>
      </c>
      <c r="T120" s="253" t="s">
        <v>239</v>
      </c>
      <c r="U120" s="253" t="s">
        <v>239</v>
      </c>
      <c r="V120" s="146" t="s">
        <v>1106</v>
      </c>
      <c r="W120" s="253" t="s">
        <v>798</v>
      </c>
      <c r="X120" s="253" t="s">
        <v>800</v>
      </c>
      <c r="Y120" s="146" t="s">
        <v>1106</v>
      </c>
      <c r="Z120" s="358" t="s">
        <v>958</v>
      </c>
      <c r="AA120" s="359"/>
    </row>
    <row r="121" spans="1:32" s="127" customFormat="1" ht="50.25" customHeight="1" x14ac:dyDescent="0.25">
      <c r="A121" s="1">
        <v>113</v>
      </c>
      <c r="B121" s="223" t="s">
        <v>797</v>
      </c>
      <c r="C121" s="255" t="s">
        <v>115</v>
      </c>
      <c r="D121" s="146" t="s">
        <v>953</v>
      </c>
      <c r="E121" s="124">
        <v>6</v>
      </c>
      <c r="F121" s="202">
        <f t="shared" si="8"/>
        <v>140.85108000000002</v>
      </c>
      <c r="G121" s="250" t="s">
        <v>443</v>
      </c>
      <c r="H121" s="255" t="s">
        <v>104</v>
      </c>
      <c r="I121" s="250" t="s">
        <v>58</v>
      </c>
      <c r="J121" s="124" t="s">
        <v>114</v>
      </c>
      <c r="K121" s="203">
        <v>15650.12</v>
      </c>
      <c r="L121" s="203">
        <v>15650.12</v>
      </c>
      <c r="M121" s="255" t="s">
        <v>45</v>
      </c>
      <c r="N121" s="255" t="s">
        <v>340</v>
      </c>
      <c r="O121" s="263">
        <v>0</v>
      </c>
      <c r="P121" s="255" t="s">
        <v>340</v>
      </c>
      <c r="Q121" s="263">
        <v>0</v>
      </c>
      <c r="R121" s="124" t="s">
        <v>120</v>
      </c>
      <c r="S121" s="255" t="s">
        <v>243</v>
      </c>
      <c r="T121" s="255" t="s">
        <v>239</v>
      </c>
      <c r="U121" s="255" t="s">
        <v>239</v>
      </c>
      <c r="V121" s="146" t="s">
        <v>1106</v>
      </c>
      <c r="W121" s="255" t="s">
        <v>799</v>
      </c>
      <c r="X121" s="255" t="s">
        <v>801</v>
      </c>
      <c r="Y121" s="146" t="s">
        <v>1106</v>
      </c>
      <c r="Z121" s="358" t="s">
        <v>958</v>
      </c>
      <c r="AA121" s="359"/>
    </row>
    <row r="122" spans="1:32" s="127" customFormat="1" ht="38.25" x14ac:dyDescent="0.25">
      <c r="A122" s="1">
        <v>114</v>
      </c>
      <c r="B122" s="253" t="s">
        <v>1056</v>
      </c>
      <c r="C122" s="253" t="s">
        <v>115</v>
      </c>
      <c r="D122" s="253" t="s">
        <v>1057</v>
      </c>
      <c r="E122" s="139"/>
      <c r="F122" s="106">
        <f t="shared" si="8"/>
        <v>126.57456000000002</v>
      </c>
      <c r="G122" s="146" t="s">
        <v>36</v>
      </c>
      <c r="H122" s="250" t="s">
        <v>104</v>
      </c>
      <c r="I122" s="250" t="s">
        <v>58</v>
      </c>
      <c r="J122" s="110">
        <v>2024</v>
      </c>
      <c r="K122" s="111">
        <v>14063.84</v>
      </c>
      <c r="L122" s="111">
        <v>14063.84</v>
      </c>
      <c r="M122" s="250" t="s">
        <v>45</v>
      </c>
      <c r="N122" s="110" t="s">
        <v>243</v>
      </c>
      <c r="O122" s="111">
        <v>0</v>
      </c>
      <c r="P122" s="110" t="s">
        <v>243</v>
      </c>
      <c r="Q122" s="111">
        <v>0</v>
      </c>
      <c r="R122" s="250" t="s">
        <v>120</v>
      </c>
      <c r="S122" s="250" t="s">
        <v>237</v>
      </c>
      <c r="T122" s="250" t="s">
        <v>239</v>
      </c>
      <c r="U122" s="250" t="s">
        <v>239</v>
      </c>
      <c r="V122" s="253" t="s">
        <v>303</v>
      </c>
      <c r="W122" s="253" t="s">
        <v>1059</v>
      </c>
      <c r="X122" s="253" t="s">
        <v>1060</v>
      </c>
      <c r="Y122" s="253" t="s">
        <v>303</v>
      </c>
      <c r="Z122" s="358" t="s">
        <v>958</v>
      </c>
      <c r="AA122" s="359"/>
    </row>
    <row r="123" spans="1:32" s="127" customFormat="1" ht="38.25" x14ac:dyDescent="0.25">
      <c r="A123" s="1">
        <v>115</v>
      </c>
      <c r="B123" s="253" t="s">
        <v>1058</v>
      </c>
      <c r="C123" s="253" t="s">
        <v>577</v>
      </c>
      <c r="D123" s="253" t="s">
        <v>1057</v>
      </c>
      <c r="E123" s="139"/>
      <c r="F123" s="106">
        <f t="shared" si="8"/>
        <v>126.57456000000002</v>
      </c>
      <c r="G123" s="146" t="s">
        <v>36</v>
      </c>
      <c r="H123" s="250" t="s">
        <v>104</v>
      </c>
      <c r="I123" s="250" t="s">
        <v>58</v>
      </c>
      <c r="J123" s="110">
        <v>2024</v>
      </c>
      <c r="K123" s="111">
        <v>14063.84</v>
      </c>
      <c r="L123" s="111">
        <v>14063.84</v>
      </c>
      <c r="M123" s="250" t="s">
        <v>45</v>
      </c>
      <c r="N123" s="110" t="s">
        <v>243</v>
      </c>
      <c r="O123" s="111">
        <v>0</v>
      </c>
      <c r="P123" s="110" t="s">
        <v>243</v>
      </c>
      <c r="Q123" s="111">
        <v>0</v>
      </c>
      <c r="R123" s="250" t="s">
        <v>120</v>
      </c>
      <c r="S123" s="250" t="s">
        <v>237</v>
      </c>
      <c r="T123" s="250" t="s">
        <v>239</v>
      </c>
      <c r="U123" s="250" t="s">
        <v>239</v>
      </c>
      <c r="V123" s="253" t="s">
        <v>303</v>
      </c>
      <c r="W123" s="253" t="s">
        <v>1061</v>
      </c>
      <c r="X123" s="253" t="s">
        <v>593</v>
      </c>
      <c r="Y123" s="253" t="s">
        <v>303</v>
      </c>
      <c r="Z123" s="358" t="s">
        <v>958</v>
      </c>
      <c r="AA123" s="359"/>
    </row>
    <row r="124" spans="1:32" s="127" customFormat="1" ht="63.75" x14ac:dyDescent="0.25">
      <c r="A124" s="1">
        <v>116</v>
      </c>
      <c r="B124" s="253" t="s">
        <v>1063</v>
      </c>
      <c r="C124" s="253" t="s">
        <v>577</v>
      </c>
      <c r="D124" s="253" t="s">
        <v>1064</v>
      </c>
      <c r="E124" s="139"/>
      <c r="F124" s="106">
        <f t="shared" si="8"/>
        <v>123.18471000000002</v>
      </c>
      <c r="G124" s="250" t="s">
        <v>64</v>
      </c>
      <c r="H124" s="250" t="s">
        <v>104</v>
      </c>
      <c r="I124" s="250" t="s">
        <v>58</v>
      </c>
      <c r="J124" s="110" t="s">
        <v>114</v>
      </c>
      <c r="K124" s="111">
        <v>13687.19</v>
      </c>
      <c r="L124" s="111">
        <v>13687.19</v>
      </c>
      <c r="M124" s="250" t="s">
        <v>45</v>
      </c>
      <c r="N124" s="110" t="s">
        <v>243</v>
      </c>
      <c r="O124" s="111">
        <v>0</v>
      </c>
      <c r="P124" s="110" t="s">
        <v>243</v>
      </c>
      <c r="Q124" s="111">
        <v>0</v>
      </c>
      <c r="R124" s="250" t="s">
        <v>120</v>
      </c>
      <c r="S124" s="250" t="s">
        <v>237</v>
      </c>
      <c r="T124" s="250" t="s">
        <v>239</v>
      </c>
      <c r="U124" s="250" t="s">
        <v>239</v>
      </c>
      <c r="V124" s="146" t="s">
        <v>285</v>
      </c>
      <c r="W124" s="253" t="s">
        <v>1061</v>
      </c>
      <c r="X124" s="253" t="s">
        <v>593</v>
      </c>
      <c r="Y124" s="146" t="s">
        <v>285</v>
      </c>
      <c r="Z124" s="358" t="s">
        <v>958</v>
      </c>
      <c r="AA124" s="359"/>
    </row>
    <row r="125" spans="1:32" s="7" customFormat="1" ht="38.25" x14ac:dyDescent="0.2">
      <c r="A125" s="1">
        <v>117</v>
      </c>
      <c r="B125" s="255" t="s">
        <v>1239</v>
      </c>
      <c r="C125" s="255" t="s">
        <v>577</v>
      </c>
      <c r="D125" s="255" t="s">
        <v>1240</v>
      </c>
      <c r="E125" s="264"/>
      <c r="F125" s="202">
        <f t="shared" si="8"/>
        <v>101.37123000000001</v>
      </c>
      <c r="G125" s="123" t="s">
        <v>64</v>
      </c>
      <c r="H125" s="123" t="s">
        <v>104</v>
      </c>
      <c r="I125" s="123" t="s">
        <v>58</v>
      </c>
      <c r="J125" s="124">
        <v>2024</v>
      </c>
      <c r="K125" s="265">
        <v>11263.47</v>
      </c>
      <c r="L125" s="265">
        <v>11263.47</v>
      </c>
      <c r="M125" s="123" t="s">
        <v>45</v>
      </c>
      <c r="N125" s="110" t="s">
        <v>243</v>
      </c>
      <c r="O125" s="111">
        <v>0</v>
      </c>
      <c r="P125" s="110" t="s">
        <v>243</v>
      </c>
      <c r="Q125" s="111">
        <v>0</v>
      </c>
      <c r="R125" s="250" t="s">
        <v>120</v>
      </c>
      <c r="S125" s="250" t="s">
        <v>237</v>
      </c>
      <c r="T125" s="250" t="s">
        <v>239</v>
      </c>
      <c r="U125" s="250" t="s">
        <v>239</v>
      </c>
      <c r="V125" s="250" t="s">
        <v>1062</v>
      </c>
      <c r="W125" s="253"/>
      <c r="X125" s="253"/>
      <c r="Y125" s="250" t="s">
        <v>1062</v>
      </c>
      <c r="Z125" s="358" t="s">
        <v>958</v>
      </c>
      <c r="AA125" s="359"/>
    </row>
    <row r="126" spans="1:32" s="7" customFormat="1" ht="63.75" x14ac:dyDescent="0.2">
      <c r="A126" s="1">
        <v>118</v>
      </c>
      <c r="B126" s="253" t="s">
        <v>1241</v>
      </c>
      <c r="C126" s="253" t="s">
        <v>577</v>
      </c>
      <c r="D126" s="252" t="s">
        <v>1240</v>
      </c>
      <c r="E126" s="139"/>
      <c r="F126" s="106">
        <f t="shared" si="8"/>
        <v>112.05873000000001</v>
      </c>
      <c r="G126" s="250" t="s">
        <v>64</v>
      </c>
      <c r="H126" s="250" t="s">
        <v>104</v>
      </c>
      <c r="I126" s="250" t="s">
        <v>58</v>
      </c>
      <c r="J126" s="110">
        <v>2024</v>
      </c>
      <c r="K126" s="111">
        <v>12450.97</v>
      </c>
      <c r="L126" s="111">
        <v>12450.97</v>
      </c>
      <c r="M126" s="250" t="s">
        <v>45</v>
      </c>
      <c r="N126" s="266" t="s">
        <v>243</v>
      </c>
      <c r="O126" s="111">
        <v>0</v>
      </c>
      <c r="P126" s="110" t="s">
        <v>243</v>
      </c>
      <c r="Q126" s="111">
        <v>0</v>
      </c>
      <c r="R126" s="250" t="s">
        <v>120</v>
      </c>
      <c r="S126" s="250" t="s">
        <v>237</v>
      </c>
      <c r="T126" s="250" t="s">
        <v>239</v>
      </c>
      <c r="U126" s="250" t="s">
        <v>239</v>
      </c>
      <c r="V126" s="146" t="s">
        <v>285</v>
      </c>
      <c r="W126" s="253"/>
      <c r="X126" s="253" t="s">
        <v>1262</v>
      </c>
      <c r="Y126" s="146" t="s">
        <v>285</v>
      </c>
      <c r="Z126" s="358" t="s">
        <v>958</v>
      </c>
      <c r="AA126" s="359"/>
    </row>
    <row r="127" spans="1:32" s="7" customFormat="1" ht="127.5" x14ac:dyDescent="0.2">
      <c r="A127" s="1">
        <v>119</v>
      </c>
      <c r="B127" s="34" t="s">
        <v>811</v>
      </c>
      <c r="C127" s="253" t="s">
        <v>911</v>
      </c>
      <c r="D127" s="253" t="s">
        <v>691</v>
      </c>
      <c r="E127" s="139">
        <v>2</v>
      </c>
      <c r="F127" s="106">
        <v>40</v>
      </c>
      <c r="G127" s="250" t="s">
        <v>692</v>
      </c>
      <c r="H127" s="250" t="s">
        <v>693</v>
      </c>
      <c r="I127" s="250" t="s">
        <v>1280</v>
      </c>
      <c r="J127" s="110" t="s">
        <v>114</v>
      </c>
      <c r="K127" s="111">
        <v>4444.4399999999996</v>
      </c>
      <c r="L127" s="111">
        <v>444.44</v>
      </c>
      <c r="M127" s="250" t="s">
        <v>45</v>
      </c>
      <c r="N127" s="253" t="s">
        <v>340</v>
      </c>
      <c r="O127" s="262">
        <v>0</v>
      </c>
      <c r="P127" s="250" t="s">
        <v>232</v>
      </c>
      <c r="Q127" s="111" t="s">
        <v>561</v>
      </c>
      <c r="R127" s="250" t="s">
        <v>101</v>
      </c>
      <c r="S127" s="250" t="s">
        <v>239</v>
      </c>
      <c r="T127" s="250" t="s">
        <v>239</v>
      </c>
      <c r="U127" s="250" t="s">
        <v>239</v>
      </c>
      <c r="V127" s="253" t="s">
        <v>849</v>
      </c>
      <c r="W127" s="253" t="s">
        <v>810</v>
      </c>
      <c r="X127" s="253"/>
      <c r="Y127" s="146"/>
      <c r="Z127" s="253" t="s">
        <v>964</v>
      </c>
      <c r="AA127" s="217" t="s">
        <v>964</v>
      </c>
    </row>
    <row r="128" spans="1:32" s="7" customFormat="1" ht="102" x14ac:dyDescent="0.2">
      <c r="A128" s="1">
        <v>120</v>
      </c>
      <c r="B128" s="196" t="s">
        <v>551</v>
      </c>
      <c r="C128" s="196" t="s">
        <v>965</v>
      </c>
      <c r="D128" s="200" t="s">
        <v>1189</v>
      </c>
      <c r="E128" s="161">
        <v>8</v>
      </c>
      <c r="F128" s="106">
        <f t="shared" ref="F128:F144" si="9">K128*0.9%</f>
        <v>422.4267000000001</v>
      </c>
      <c r="G128" s="146" t="s">
        <v>36</v>
      </c>
      <c r="H128" s="196" t="s">
        <v>103</v>
      </c>
      <c r="I128" s="200" t="s">
        <v>58</v>
      </c>
      <c r="J128" s="196" t="s">
        <v>395</v>
      </c>
      <c r="K128" s="107">
        <v>46936.3</v>
      </c>
      <c r="L128" s="107">
        <v>0</v>
      </c>
      <c r="M128" s="196" t="s">
        <v>59</v>
      </c>
      <c r="N128" s="186" t="s">
        <v>243</v>
      </c>
      <c r="O128" s="185">
        <v>0</v>
      </c>
      <c r="P128" s="189" t="s">
        <v>340</v>
      </c>
      <c r="Q128" s="190">
        <v>0</v>
      </c>
      <c r="R128" s="188" t="s">
        <v>101</v>
      </c>
      <c r="S128" s="200" t="s">
        <v>237</v>
      </c>
      <c r="T128" s="200" t="s">
        <v>238</v>
      </c>
      <c r="U128" s="200" t="s">
        <v>239</v>
      </c>
      <c r="V128" s="195" t="s">
        <v>679</v>
      </c>
      <c r="W128" s="195" t="s">
        <v>142</v>
      </c>
      <c r="X128" s="195" t="s">
        <v>344</v>
      </c>
      <c r="Y128" s="195" t="s">
        <v>679</v>
      </c>
      <c r="Z128" s="160" t="s">
        <v>1165</v>
      </c>
      <c r="AA128" s="200" t="s">
        <v>147</v>
      </c>
    </row>
    <row r="129" spans="1:31" s="7" customFormat="1" ht="114.75" x14ac:dyDescent="0.2">
      <c r="A129" s="1">
        <v>121</v>
      </c>
      <c r="B129" s="200" t="s">
        <v>216</v>
      </c>
      <c r="C129" s="195" t="s">
        <v>1258</v>
      </c>
      <c r="D129" s="200" t="s">
        <v>1046</v>
      </c>
      <c r="E129" s="200"/>
      <c r="F129" s="106">
        <f t="shared" si="9"/>
        <v>146.39806800000002</v>
      </c>
      <c r="G129" s="195" t="s">
        <v>387</v>
      </c>
      <c r="H129" s="200" t="s">
        <v>542</v>
      </c>
      <c r="I129" s="200" t="s">
        <v>1205</v>
      </c>
      <c r="J129" s="200" t="s">
        <v>114</v>
      </c>
      <c r="K129" s="107">
        <v>16266.451999999999</v>
      </c>
      <c r="L129" s="107">
        <v>0</v>
      </c>
      <c r="M129" s="196" t="s">
        <v>59</v>
      </c>
      <c r="N129" s="186" t="s">
        <v>243</v>
      </c>
      <c r="O129" s="185">
        <v>0</v>
      </c>
      <c r="P129" s="189" t="s">
        <v>340</v>
      </c>
      <c r="Q129" s="190">
        <v>0</v>
      </c>
      <c r="R129" s="188" t="s">
        <v>120</v>
      </c>
      <c r="S129" s="200" t="s">
        <v>237</v>
      </c>
      <c r="T129" s="200" t="s">
        <v>238</v>
      </c>
      <c r="U129" s="200" t="s">
        <v>239</v>
      </c>
      <c r="V129" s="195" t="s">
        <v>679</v>
      </c>
      <c r="W129" s="200" t="s">
        <v>217</v>
      </c>
      <c r="X129" s="200"/>
      <c r="Y129" s="195" t="s">
        <v>679</v>
      </c>
      <c r="Z129" s="200" t="s">
        <v>147</v>
      </c>
      <c r="AA129" s="207" t="s">
        <v>147</v>
      </c>
      <c r="AB129" s="208"/>
    </row>
    <row r="130" spans="1:31" s="205" customFormat="1" ht="89.25" x14ac:dyDescent="0.25">
      <c r="A130" s="1">
        <v>122</v>
      </c>
      <c r="B130" s="200" t="s">
        <v>989</v>
      </c>
      <c r="C130" s="200" t="s">
        <v>990</v>
      </c>
      <c r="D130" s="200" t="s">
        <v>1024</v>
      </c>
      <c r="E130" s="200"/>
      <c r="F130" s="106">
        <f t="shared" si="9"/>
        <v>11.039490000000001</v>
      </c>
      <c r="G130" s="146" t="s">
        <v>36</v>
      </c>
      <c r="H130" s="195" t="s">
        <v>542</v>
      </c>
      <c r="I130" s="200" t="s">
        <v>58</v>
      </c>
      <c r="J130" s="200">
        <v>2024</v>
      </c>
      <c r="K130" s="107">
        <v>1226.6099999999999</v>
      </c>
      <c r="L130" s="107">
        <v>0</v>
      </c>
      <c r="M130" s="196" t="s">
        <v>59</v>
      </c>
      <c r="N130" s="186" t="s">
        <v>243</v>
      </c>
      <c r="O130" s="185">
        <v>0</v>
      </c>
      <c r="P130" s="189" t="s">
        <v>340</v>
      </c>
      <c r="Q130" s="190">
        <v>0</v>
      </c>
      <c r="R130" s="188" t="s">
        <v>101</v>
      </c>
      <c r="S130" s="200" t="s">
        <v>237</v>
      </c>
      <c r="T130" s="200" t="s">
        <v>238</v>
      </c>
      <c r="U130" s="200" t="s">
        <v>239</v>
      </c>
      <c r="V130" s="195" t="s">
        <v>276</v>
      </c>
      <c r="W130" s="195"/>
      <c r="X130" s="200"/>
      <c r="Y130" s="195"/>
      <c r="Z130" s="195" t="s">
        <v>1164</v>
      </c>
      <c r="AA130" s="200" t="s">
        <v>147</v>
      </c>
      <c r="AB130" s="27"/>
      <c r="AC130" s="27"/>
      <c r="AD130" s="27"/>
      <c r="AE130" s="27"/>
    </row>
    <row r="131" spans="1:31" s="205" customFormat="1" ht="118.5" customHeight="1" x14ac:dyDescent="0.25">
      <c r="A131" s="1">
        <v>123</v>
      </c>
      <c r="B131" s="198" t="s">
        <v>991</v>
      </c>
      <c r="C131" s="198" t="s">
        <v>616</v>
      </c>
      <c r="D131" s="198" t="s">
        <v>1041</v>
      </c>
      <c r="E131" s="198"/>
      <c r="F131" s="3">
        <f t="shared" si="9"/>
        <v>147.55601700000003</v>
      </c>
      <c r="G131" s="198" t="s">
        <v>34</v>
      </c>
      <c r="H131" s="197" t="s">
        <v>542</v>
      </c>
      <c r="I131" s="197" t="s">
        <v>1199</v>
      </c>
      <c r="J131" s="1">
        <v>2024</v>
      </c>
      <c r="K131" s="6">
        <f>1987.5+2714+5601.613+6092</f>
        <v>16395.113000000001</v>
      </c>
      <c r="L131" s="107">
        <v>0</v>
      </c>
      <c r="M131" s="196" t="s">
        <v>59</v>
      </c>
      <c r="N131" s="186" t="s">
        <v>243</v>
      </c>
      <c r="O131" s="185">
        <v>0</v>
      </c>
      <c r="P131" s="189" t="s">
        <v>340</v>
      </c>
      <c r="Q131" s="190">
        <v>0</v>
      </c>
      <c r="R131" s="188" t="s">
        <v>101</v>
      </c>
      <c r="S131" s="200" t="s">
        <v>237</v>
      </c>
      <c r="T131" s="200" t="s">
        <v>238</v>
      </c>
      <c r="U131" s="200" t="s">
        <v>239</v>
      </c>
      <c r="V131" s="197" t="s">
        <v>276</v>
      </c>
      <c r="W131" s="198" t="s">
        <v>496</v>
      </c>
      <c r="X131" s="197" t="s">
        <v>466</v>
      </c>
      <c r="Y131" s="197"/>
      <c r="Z131" s="198" t="s">
        <v>147</v>
      </c>
      <c r="AA131" s="27"/>
      <c r="AB131" s="27"/>
      <c r="AC131" s="27"/>
      <c r="AD131" s="27"/>
      <c r="AE131" s="27"/>
    </row>
    <row r="132" spans="1:31" s="205" customFormat="1" ht="89.25" x14ac:dyDescent="0.25">
      <c r="A132" s="1">
        <v>124</v>
      </c>
      <c r="B132" s="200" t="s">
        <v>924</v>
      </c>
      <c r="C132" s="200" t="s">
        <v>925</v>
      </c>
      <c r="D132" s="200" t="s">
        <v>927</v>
      </c>
      <c r="E132" s="110">
        <v>3</v>
      </c>
      <c r="F132" s="106">
        <f t="shared" si="9"/>
        <v>113.95679400000002</v>
      </c>
      <c r="G132" s="200" t="s">
        <v>34</v>
      </c>
      <c r="H132" s="195" t="s">
        <v>251</v>
      </c>
      <c r="I132" s="198" t="s">
        <v>1216</v>
      </c>
      <c r="J132" s="110">
        <v>2024</v>
      </c>
      <c r="K132" s="107">
        <v>12661.866</v>
      </c>
      <c r="L132" s="107">
        <v>0</v>
      </c>
      <c r="M132" s="195" t="s">
        <v>124</v>
      </c>
      <c r="N132" s="195" t="s">
        <v>926</v>
      </c>
      <c r="O132" s="107">
        <v>0</v>
      </c>
      <c r="P132" s="187"/>
      <c r="Q132" s="107">
        <v>0</v>
      </c>
      <c r="R132" s="188" t="s">
        <v>120</v>
      </c>
      <c r="S132" s="200" t="s">
        <v>237</v>
      </c>
      <c r="T132" s="200" t="s">
        <v>238</v>
      </c>
      <c r="U132" s="200" t="s">
        <v>239</v>
      </c>
      <c r="V132" s="195" t="s">
        <v>1118</v>
      </c>
      <c r="W132" s="200" t="s">
        <v>1113</v>
      </c>
      <c r="X132" s="195" t="s">
        <v>188</v>
      </c>
      <c r="Y132" s="195" t="s">
        <v>1118</v>
      </c>
      <c r="Z132" s="199" t="s">
        <v>734</v>
      </c>
      <c r="AA132" s="27"/>
      <c r="AB132" s="27"/>
      <c r="AC132" s="27"/>
      <c r="AD132" s="27"/>
      <c r="AE132" s="27"/>
    </row>
    <row r="133" spans="1:31" s="205" customFormat="1" ht="63.75" x14ac:dyDescent="0.25">
      <c r="A133" s="1">
        <v>125</v>
      </c>
      <c r="B133" s="200" t="s">
        <v>1112</v>
      </c>
      <c r="C133" s="200" t="s">
        <v>1102</v>
      </c>
      <c r="D133" s="200" t="s">
        <v>1206</v>
      </c>
      <c r="E133" s="200"/>
      <c r="F133" s="106">
        <f t="shared" si="9"/>
        <v>5.3982000000000001</v>
      </c>
      <c r="G133" s="195" t="s">
        <v>387</v>
      </c>
      <c r="H133" s="200" t="s">
        <v>251</v>
      </c>
      <c r="I133" s="200" t="s">
        <v>1216</v>
      </c>
      <c r="J133" s="200">
        <v>2024</v>
      </c>
      <c r="K133" s="107">
        <v>599.79999999999995</v>
      </c>
      <c r="L133" s="107">
        <v>0</v>
      </c>
      <c r="M133" s="200" t="s">
        <v>126</v>
      </c>
      <c r="N133" s="195" t="s">
        <v>1026</v>
      </c>
      <c r="O133" s="107">
        <v>419.86</v>
      </c>
      <c r="P133" s="187"/>
      <c r="Q133" s="107">
        <v>179.94</v>
      </c>
      <c r="R133" s="188" t="s">
        <v>120</v>
      </c>
      <c r="S133" s="200" t="s">
        <v>237</v>
      </c>
      <c r="T133" s="200" t="s">
        <v>238</v>
      </c>
      <c r="U133" s="200" t="s">
        <v>239</v>
      </c>
      <c r="V133" s="195" t="s">
        <v>276</v>
      </c>
      <c r="W133" s="200"/>
      <c r="X133" s="195"/>
      <c r="Y133" s="207"/>
      <c r="Z133" s="199" t="s">
        <v>1027</v>
      </c>
      <c r="AA133" s="27"/>
      <c r="AB133" s="27"/>
      <c r="AC133" s="27"/>
      <c r="AD133" s="27"/>
      <c r="AE133" s="27"/>
    </row>
    <row r="134" spans="1:31" s="205" customFormat="1" ht="51" x14ac:dyDescent="0.25">
      <c r="A134" s="1">
        <v>126</v>
      </c>
      <c r="B134" s="198" t="s">
        <v>1091</v>
      </c>
      <c r="C134" s="198" t="s">
        <v>1092</v>
      </c>
      <c r="D134" s="198" t="s">
        <v>1098</v>
      </c>
      <c r="E134" s="198"/>
      <c r="F134" s="3">
        <f t="shared" si="9"/>
        <v>85.238388000000015</v>
      </c>
      <c r="G134" s="198" t="s">
        <v>34</v>
      </c>
      <c r="H134" s="198" t="s">
        <v>251</v>
      </c>
      <c r="I134" s="198" t="s">
        <v>1216</v>
      </c>
      <c r="J134" s="198">
        <v>2024</v>
      </c>
      <c r="K134" s="6">
        <v>9470.9320000000007</v>
      </c>
      <c r="L134" s="107">
        <v>0</v>
      </c>
      <c r="M134" s="196" t="s">
        <v>59</v>
      </c>
      <c r="N134" s="186" t="s">
        <v>243</v>
      </c>
      <c r="O134" s="185">
        <v>0</v>
      </c>
      <c r="P134" s="189" t="s">
        <v>340</v>
      </c>
      <c r="Q134" s="190">
        <v>0</v>
      </c>
      <c r="R134" s="188" t="s">
        <v>101</v>
      </c>
      <c r="S134" s="200" t="s">
        <v>237</v>
      </c>
      <c r="T134" s="200" t="s">
        <v>238</v>
      </c>
      <c r="U134" s="200" t="s">
        <v>239</v>
      </c>
      <c r="V134" s="197" t="s">
        <v>1200</v>
      </c>
      <c r="W134" s="198" t="s">
        <v>1100</v>
      </c>
      <c r="X134" s="197" t="s">
        <v>1099</v>
      </c>
      <c r="Y134" s="197" t="s">
        <v>1200</v>
      </c>
      <c r="Z134" s="199" t="s">
        <v>1027</v>
      </c>
      <c r="AA134" s="27"/>
      <c r="AB134" s="27"/>
      <c r="AC134" s="27"/>
      <c r="AD134" s="27"/>
      <c r="AE134" s="27"/>
    </row>
    <row r="135" spans="1:31" s="205" customFormat="1" ht="114.75" x14ac:dyDescent="0.25">
      <c r="A135" s="1">
        <v>127</v>
      </c>
      <c r="B135" s="197" t="s">
        <v>349</v>
      </c>
      <c r="C135" s="197" t="s">
        <v>250</v>
      </c>
      <c r="D135" s="197" t="s">
        <v>1133</v>
      </c>
      <c r="E135" s="40"/>
      <c r="F135" s="3">
        <f t="shared" si="9"/>
        <v>1044.2844000000002</v>
      </c>
      <c r="G135" s="197" t="s">
        <v>39</v>
      </c>
      <c r="H135" s="197" t="s">
        <v>105</v>
      </c>
      <c r="I135" s="198" t="s">
        <v>1216</v>
      </c>
      <c r="J135" s="1" t="s">
        <v>117</v>
      </c>
      <c r="K135" s="4">
        <v>116031.6</v>
      </c>
      <c r="L135" s="107">
        <v>0</v>
      </c>
      <c r="M135" s="196" t="s">
        <v>59</v>
      </c>
      <c r="N135" s="186" t="s">
        <v>243</v>
      </c>
      <c r="O135" s="185">
        <v>0</v>
      </c>
      <c r="P135" s="189" t="s">
        <v>340</v>
      </c>
      <c r="Q135" s="190">
        <v>0</v>
      </c>
      <c r="R135" s="110" t="s">
        <v>120</v>
      </c>
      <c r="S135" s="200" t="s">
        <v>237</v>
      </c>
      <c r="T135" s="200" t="s">
        <v>238</v>
      </c>
      <c r="U135" s="200" t="s">
        <v>239</v>
      </c>
      <c r="V135" s="197" t="s">
        <v>674</v>
      </c>
      <c r="W135" s="198" t="s">
        <v>170</v>
      </c>
      <c r="X135" s="197" t="s">
        <v>236</v>
      </c>
      <c r="Y135" s="197" t="s">
        <v>674</v>
      </c>
      <c r="Z135" s="198" t="s">
        <v>147</v>
      </c>
      <c r="AA135" s="27"/>
      <c r="AB135" s="27"/>
      <c r="AC135" s="27"/>
      <c r="AD135" s="27"/>
      <c r="AE135" s="27"/>
    </row>
    <row r="136" spans="1:31" s="205" customFormat="1" ht="76.5" x14ac:dyDescent="0.25">
      <c r="A136" s="1">
        <v>128</v>
      </c>
      <c r="B136" s="197" t="s">
        <v>1192</v>
      </c>
      <c r="C136" s="36" t="s">
        <v>757</v>
      </c>
      <c r="D136" s="198"/>
      <c r="E136" s="40"/>
      <c r="F136" s="3">
        <f t="shared" si="9"/>
        <v>51.168600000000012</v>
      </c>
      <c r="G136" s="198" t="s">
        <v>38</v>
      </c>
      <c r="H136" s="197" t="s">
        <v>105</v>
      </c>
      <c r="I136" s="39" t="s">
        <v>1216</v>
      </c>
      <c r="J136" s="1" t="s">
        <v>114</v>
      </c>
      <c r="K136" s="4">
        <f>5658.3+27.1</f>
        <v>5685.4000000000005</v>
      </c>
      <c r="L136" s="107">
        <v>0</v>
      </c>
      <c r="M136" s="196" t="s">
        <v>59</v>
      </c>
      <c r="N136" s="186" t="s">
        <v>243</v>
      </c>
      <c r="O136" s="185">
        <v>0</v>
      </c>
      <c r="P136" s="189" t="s">
        <v>340</v>
      </c>
      <c r="Q136" s="190">
        <v>0</v>
      </c>
      <c r="R136" s="110" t="s">
        <v>120</v>
      </c>
      <c r="S136" s="200" t="s">
        <v>237</v>
      </c>
      <c r="T136" s="200" t="s">
        <v>238</v>
      </c>
      <c r="U136" s="200" t="s">
        <v>239</v>
      </c>
      <c r="V136" s="197" t="s">
        <v>1000</v>
      </c>
      <c r="W136" s="198"/>
      <c r="X136" s="198" t="s">
        <v>756</v>
      </c>
      <c r="Y136" s="197" t="s">
        <v>1000</v>
      </c>
      <c r="Z136" s="197" t="s">
        <v>630</v>
      </c>
      <c r="AA136" s="198" t="s">
        <v>147</v>
      </c>
      <c r="AB136" s="27"/>
      <c r="AC136" s="27"/>
      <c r="AD136" s="27"/>
      <c r="AE136" s="27"/>
    </row>
    <row r="137" spans="1:31" s="205" customFormat="1" ht="127.5" x14ac:dyDescent="0.25">
      <c r="A137" s="1">
        <v>129</v>
      </c>
      <c r="B137" s="198" t="s">
        <v>933</v>
      </c>
      <c r="C137" s="198" t="s">
        <v>935</v>
      </c>
      <c r="D137" s="198" t="s">
        <v>936</v>
      </c>
      <c r="E137" s="1"/>
      <c r="F137" s="3">
        <f t="shared" si="9"/>
        <v>84.558114000000003</v>
      </c>
      <c r="G137" s="197" t="s">
        <v>39</v>
      </c>
      <c r="H137" s="197" t="s">
        <v>105</v>
      </c>
      <c r="I137" s="198" t="s">
        <v>58</v>
      </c>
      <c r="J137" s="1">
        <v>2024</v>
      </c>
      <c r="K137" s="6">
        <f>9358.946+36.4</f>
        <v>9395.3459999999995</v>
      </c>
      <c r="L137" s="6">
        <v>0</v>
      </c>
      <c r="M137" s="221" t="s">
        <v>124</v>
      </c>
      <c r="N137" s="1" t="s">
        <v>243</v>
      </c>
      <c r="O137" s="4">
        <v>0</v>
      </c>
      <c r="P137" s="221" t="s">
        <v>340</v>
      </c>
      <c r="Q137" s="107">
        <v>0</v>
      </c>
      <c r="R137" s="197" t="s">
        <v>101</v>
      </c>
      <c r="S137" s="197" t="s">
        <v>245</v>
      </c>
      <c r="T137" s="198" t="s">
        <v>238</v>
      </c>
      <c r="U137" s="198" t="s">
        <v>239</v>
      </c>
      <c r="V137" s="197" t="s">
        <v>1122</v>
      </c>
      <c r="W137" s="198" t="s">
        <v>1123</v>
      </c>
      <c r="X137" s="197" t="s">
        <v>1124</v>
      </c>
      <c r="Y137" s="197" t="s">
        <v>1122</v>
      </c>
      <c r="Z137" s="364" t="s">
        <v>934</v>
      </c>
      <c r="AA137" s="365"/>
      <c r="AB137" s="27"/>
      <c r="AC137" s="27"/>
      <c r="AD137" s="27"/>
      <c r="AE137" s="27"/>
    </row>
    <row r="138" spans="1:31" s="205" customFormat="1" ht="51" x14ac:dyDescent="0.25">
      <c r="A138" s="1">
        <v>130</v>
      </c>
      <c r="B138" s="200" t="s">
        <v>1263</v>
      </c>
      <c r="C138" s="200" t="s">
        <v>966</v>
      </c>
      <c r="D138" s="200"/>
      <c r="E138" s="200"/>
      <c r="F138" s="106">
        <f t="shared" si="9"/>
        <v>30.757392000000003</v>
      </c>
      <c r="G138" s="195" t="s">
        <v>387</v>
      </c>
      <c r="H138" s="200" t="s">
        <v>105</v>
      </c>
      <c r="I138" s="198" t="s">
        <v>58</v>
      </c>
      <c r="J138" s="200">
        <v>2024</v>
      </c>
      <c r="K138" s="107">
        <v>3417.4879999999998</v>
      </c>
      <c r="L138" s="107">
        <v>0</v>
      </c>
      <c r="M138" s="200" t="s">
        <v>124</v>
      </c>
      <c r="N138" s="195" t="s">
        <v>342</v>
      </c>
      <c r="O138" s="107">
        <v>0</v>
      </c>
      <c r="P138" s="195" t="s">
        <v>340</v>
      </c>
      <c r="Q138" s="107">
        <v>0</v>
      </c>
      <c r="R138" s="195" t="s">
        <v>101</v>
      </c>
      <c r="S138" s="195" t="s">
        <v>245</v>
      </c>
      <c r="T138" s="200" t="s">
        <v>238</v>
      </c>
      <c r="U138" s="200" t="s">
        <v>238</v>
      </c>
      <c r="V138" s="195" t="s">
        <v>1134</v>
      </c>
      <c r="W138" s="195"/>
      <c r="X138" s="200"/>
      <c r="Y138" s="195" t="s">
        <v>1134</v>
      </c>
      <c r="Z138" s="379" t="s">
        <v>630</v>
      </c>
      <c r="AA138" s="380"/>
      <c r="AB138" s="27"/>
      <c r="AC138" s="27"/>
      <c r="AD138" s="27"/>
      <c r="AE138" s="27"/>
    </row>
    <row r="139" spans="1:31" s="205" customFormat="1" ht="76.5" x14ac:dyDescent="0.25">
      <c r="A139" s="1">
        <v>131</v>
      </c>
      <c r="B139" s="200" t="s">
        <v>1073</v>
      </c>
      <c r="C139" s="200" t="s">
        <v>1135</v>
      </c>
      <c r="D139" s="200" t="s">
        <v>1136</v>
      </c>
      <c r="E139" s="200"/>
      <c r="F139" s="106">
        <f t="shared" si="9"/>
        <v>13.971600000000002</v>
      </c>
      <c r="G139" s="200" t="s">
        <v>38</v>
      </c>
      <c r="H139" s="200" t="s">
        <v>105</v>
      </c>
      <c r="I139" s="198" t="s">
        <v>58</v>
      </c>
      <c r="J139" s="200">
        <v>2024</v>
      </c>
      <c r="K139" s="107">
        <v>1552.4</v>
      </c>
      <c r="L139" s="107">
        <v>0</v>
      </c>
      <c r="M139" s="200" t="s">
        <v>124</v>
      </c>
      <c r="N139" s="195" t="s">
        <v>342</v>
      </c>
      <c r="O139" s="107">
        <v>0</v>
      </c>
      <c r="P139" s="195" t="s">
        <v>340</v>
      </c>
      <c r="Q139" s="107">
        <v>0</v>
      </c>
      <c r="R139" s="195" t="s">
        <v>101</v>
      </c>
      <c r="S139" s="195" t="s">
        <v>245</v>
      </c>
      <c r="T139" s="200" t="s">
        <v>238</v>
      </c>
      <c r="U139" s="200" t="s">
        <v>238</v>
      </c>
      <c r="V139" s="195" t="s">
        <v>1101</v>
      </c>
      <c r="W139" s="195"/>
      <c r="X139" s="200"/>
      <c r="Y139" s="195" t="s">
        <v>1101</v>
      </c>
      <c r="Z139" s="197" t="s">
        <v>630</v>
      </c>
      <c r="AA139" s="200" t="s">
        <v>147</v>
      </c>
      <c r="AB139" s="27"/>
      <c r="AC139" s="27"/>
      <c r="AD139" s="27"/>
      <c r="AE139" s="27"/>
    </row>
    <row r="140" spans="1:31" s="205" customFormat="1" ht="76.5" x14ac:dyDescent="0.25">
      <c r="A140" s="1">
        <v>132</v>
      </c>
      <c r="B140" s="200" t="s">
        <v>1126</v>
      </c>
      <c r="C140" s="200" t="s">
        <v>145</v>
      </c>
      <c r="D140" s="200" t="s">
        <v>1127</v>
      </c>
      <c r="E140" s="200"/>
      <c r="F140" s="106">
        <f t="shared" si="9"/>
        <v>35.778231000000005</v>
      </c>
      <c r="G140" s="200" t="s">
        <v>442</v>
      </c>
      <c r="H140" s="200" t="s">
        <v>549</v>
      </c>
      <c r="I140" s="200" t="s">
        <v>58</v>
      </c>
      <c r="J140" s="200">
        <v>2024</v>
      </c>
      <c r="K140" s="107">
        <v>3975.3589999999999</v>
      </c>
      <c r="L140" s="107">
        <v>0</v>
      </c>
      <c r="M140" s="200" t="s">
        <v>124</v>
      </c>
      <c r="N140" s="195" t="s">
        <v>342</v>
      </c>
      <c r="O140" s="107">
        <v>0</v>
      </c>
      <c r="P140" s="195" t="s">
        <v>340</v>
      </c>
      <c r="Q140" s="107">
        <v>0</v>
      </c>
      <c r="R140" s="195" t="s">
        <v>101</v>
      </c>
      <c r="S140" s="195" t="s">
        <v>245</v>
      </c>
      <c r="T140" s="200" t="s">
        <v>238</v>
      </c>
      <c r="U140" s="200" t="s">
        <v>239</v>
      </c>
      <c r="V140" s="195" t="s">
        <v>1128</v>
      </c>
      <c r="W140" s="200" t="s">
        <v>1130</v>
      </c>
      <c r="X140" s="195" t="s">
        <v>1129</v>
      </c>
      <c r="Y140" s="195" t="s">
        <v>1128</v>
      </c>
      <c r="Z140" s="200" t="s">
        <v>614</v>
      </c>
      <c r="AA140" s="200" t="s">
        <v>147</v>
      </c>
      <c r="AB140" s="27"/>
      <c r="AC140" s="27"/>
      <c r="AD140" s="27"/>
      <c r="AE140" s="27"/>
    </row>
    <row r="141" spans="1:31" s="205" customFormat="1" ht="89.25" x14ac:dyDescent="0.25">
      <c r="A141" s="98">
        <v>133</v>
      </c>
      <c r="B141" s="123" t="s">
        <v>1125</v>
      </c>
      <c r="C141" s="255" t="s">
        <v>616</v>
      </c>
      <c r="D141" s="255" t="s">
        <v>1223</v>
      </c>
      <c r="E141" s="123"/>
      <c r="F141" s="202">
        <f t="shared" si="9"/>
        <v>23.652000000000001</v>
      </c>
      <c r="G141" s="123" t="s">
        <v>57</v>
      </c>
      <c r="H141" s="255" t="s">
        <v>549</v>
      </c>
      <c r="I141" s="255" t="s">
        <v>58</v>
      </c>
      <c r="J141" s="123">
        <v>2024</v>
      </c>
      <c r="K141" s="265">
        <v>2628</v>
      </c>
      <c r="L141" s="125">
        <v>0</v>
      </c>
      <c r="M141" s="255" t="s">
        <v>124</v>
      </c>
      <c r="N141" s="123" t="s">
        <v>342</v>
      </c>
      <c r="O141" s="125">
        <v>0</v>
      </c>
      <c r="P141" s="123" t="s">
        <v>340</v>
      </c>
      <c r="Q141" s="125">
        <v>0</v>
      </c>
      <c r="R141" s="123" t="s">
        <v>101</v>
      </c>
      <c r="S141" s="123" t="s">
        <v>245</v>
      </c>
      <c r="T141" s="255" t="s">
        <v>238</v>
      </c>
      <c r="U141" s="255" t="s">
        <v>239</v>
      </c>
      <c r="V141" s="223" t="s">
        <v>1106</v>
      </c>
      <c r="W141" s="255" t="s">
        <v>1110</v>
      </c>
      <c r="X141" s="255" t="s">
        <v>1111</v>
      </c>
      <c r="Y141" s="223" t="s">
        <v>1106</v>
      </c>
      <c r="Z141" s="255" t="s">
        <v>614</v>
      </c>
      <c r="AA141" s="200" t="s">
        <v>147</v>
      </c>
      <c r="AB141" s="27"/>
      <c r="AC141" s="27"/>
      <c r="AD141" s="27"/>
      <c r="AE141" s="27"/>
    </row>
    <row r="142" spans="1:31" s="205" customFormat="1" ht="63.75" x14ac:dyDescent="0.25">
      <c r="A142" s="279">
        <v>134</v>
      </c>
      <c r="B142" s="280" t="s">
        <v>993</v>
      </c>
      <c r="C142" s="280" t="s">
        <v>923</v>
      </c>
      <c r="D142" s="280" t="s">
        <v>1105</v>
      </c>
      <c r="E142" s="280"/>
      <c r="F142" s="281">
        <f t="shared" si="9"/>
        <v>121.79662200000001</v>
      </c>
      <c r="G142" s="282" t="s">
        <v>57</v>
      </c>
      <c r="H142" s="280" t="s">
        <v>549</v>
      </c>
      <c r="I142" s="280" t="s">
        <v>58</v>
      </c>
      <c r="J142" s="280">
        <v>2024</v>
      </c>
      <c r="K142" s="283">
        <v>13532.958000000001</v>
      </c>
      <c r="L142" s="283">
        <v>0</v>
      </c>
      <c r="M142" s="280" t="s">
        <v>353</v>
      </c>
      <c r="N142" s="282" t="s">
        <v>342</v>
      </c>
      <c r="O142" s="283">
        <v>0</v>
      </c>
      <c r="P142" s="282" t="s">
        <v>340</v>
      </c>
      <c r="Q142" s="283">
        <v>0</v>
      </c>
      <c r="R142" s="282" t="s">
        <v>101</v>
      </c>
      <c r="S142" s="282" t="s">
        <v>245</v>
      </c>
      <c r="T142" s="280" t="s">
        <v>238</v>
      </c>
      <c r="U142" s="280" t="s">
        <v>239</v>
      </c>
      <c r="V142" s="284" t="s">
        <v>1106</v>
      </c>
      <c r="W142" s="280" t="s">
        <v>1131</v>
      </c>
      <c r="X142" s="282" t="s">
        <v>1132</v>
      </c>
      <c r="Y142" s="284" t="s">
        <v>1106</v>
      </c>
      <c r="Z142" s="280" t="s">
        <v>1168</v>
      </c>
      <c r="AA142" s="252" t="s">
        <v>147</v>
      </c>
      <c r="AB142" s="27"/>
      <c r="AC142" s="27"/>
      <c r="AD142" s="27"/>
      <c r="AE142" s="27"/>
    </row>
    <row r="143" spans="1:31" s="205" customFormat="1" ht="76.5" x14ac:dyDescent="0.25">
      <c r="A143" s="271">
        <v>135</v>
      </c>
      <c r="B143" s="272" t="s">
        <v>1107</v>
      </c>
      <c r="C143" s="273" t="s">
        <v>616</v>
      </c>
      <c r="D143" s="273" t="s">
        <v>1224</v>
      </c>
      <c r="E143" s="272"/>
      <c r="F143" s="274">
        <f t="shared" si="9"/>
        <v>29.583000000000002</v>
      </c>
      <c r="G143" s="272" t="s">
        <v>57</v>
      </c>
      <c r="H143" s="273" t="s">
        <v>549</v>
      </c>
      <c r="I143" s="273" t="s">
        <v>58</v>
      </c>
      <c r="J143" s="272">
        <v>2024</v>
      </c>
      <c r="K143" s="275">
        <f>2418+869</f>
        <v>3287</v>
      </c>
      <c r="L143" s="276">
        <v>0</v>
      </c>
      <c r="M143" s="273" t="s">
        <v>124</v>
      </c>
      <c r="N143" s="272" t="s">
        <v>342</v>
      </c>
      <c r="O143" s="276">
        <v>0</v>
      </c>
      <c r="P143" s="272" t="s">
        <v>340</v>
      </c>
      <c r="Q143" s="276">
        <v>0</v>
      </c>
      <c r="R143" s="272" t="s">
        <v>101</v>
      </c>
      <c r="S143" s="272" t="s">
        <v>245</v>
      </c>
      <c r="T143" s="273" t="s">
        <v>238</v>
      </c>
      <c r="U143" s="273" t="s">
        <v>239</v>
      </c>
      <c r="V143" s="277" t="s">
        <v>1106</v>
      </c>
      <c r="W143" s="273" t="s">
        <v>1108</v>
      </c>
      <c r="X143" s="272" t="s">
        <v>1109</v>
      </c>
      <c r="Y143" s="277" t="s">
        <v>1106</v>
      </c>
      <c r="Z143" s="278" t="s">
        <v>614</v>
      </c>
      <c r="AA143" s="252" t="s">
        <v>147</v>
      </c>
      <c r="AB143" s="27"/>
      <c r="AC143" s="27"/>
      <c r="AD143" s="27"/>
      <c r="AE143" s="27"/>
    </row>
    <row r="144" spans="1:31" s="205" customFormat="1" ht="109.5" customHeight="1" x14ac:dyDescent="0.25">
      <c r="A144" s="279">
        <v>136</v>
      </c>
      <c r="B144" s="267" t="s">
        <v>1079</v>
      </c>
      <c r="C144" s="267" t="s">
        <v>129</v>
      </c>
      <c r="D144" s="267" t="s">
        <v>1187</v>
      </c>
      <c r="E144" s="268"/>
      <c r="F144" s="269">
        <f t="shared" si="9"/>
        <v>443.44054800000004</v>
      </c>
      <c r="G144" s="267" t="s">
        <v>75</v>
      </c>
      <c r="H144" s="173" t="s">
        <v>542</v>
      </c>
      <c r="I144" s="267" t="s">
        <v>58</v>
      </c>
      <c r="J144" s="268" t="s">
        <v>122</v>
      </c>
      <c r="K144" s="270">
        <f>22507.572+21623.6+5140</f>
        <v>49271.171999999999</v>
      </c>
      <c r="L144" s="270">
        <v>0</v>
      </c>
      <c r="M144" s="173" t="s">
        <v>916</v>
      </c>
      <c r="N144" s="173" t="s">
        <v>917</v>
      </c>
      <c r="O144" s="270">
        <v>15633.4</v>
      </c>
      <c r="P144" s="173" t="s">
        <v>1666</v>
      </c>
      <c r="Q144" s="270">
        <v>6874.2</v>
      </c>
      <c r="R144" s="173" t="s">
        <v>101</v>
      </c>
      <c r="S144" s="173" t="s">
        <v>245</v>
      </c>
      <c r="T144" s="267" t="s">
        <v>238</v>
      </c>
      <c r="U144" s="267" t="s">
        <v>239</v>
      </c>
      <c r="V144" s="173" t="s">
        <v>1315</v>
      </c>
      <c r="W144" s="267" t="s">
        <v>493</v>
      </c>
      <c r="X144" s="173" t="s">
        <v>464</v>
      </c>
      <c r="Y144" s="173" t="s">
        <v>1315</v>
      </c>
      <c r="Z144" s="267" t="s">
        <v>147</v>
      </c>
      <c r="AA144" s="166"/>
      <c r="AB144" s="260"/>
      <c r="AC144" s="260"/>
      <c r="AD144" s="260"/>
      <c r="AE144" s="260"/>
    </row>
    <row r="145" spans="1:31" s="285" customFormat="1" ht="63.75" x14ac:dyDescent="0.25">
      <c r="A145" s="271">
        <v>137</v>
      </c>
      <c r="B145" s="253" t="s">
        <v>600</v>
      </c>
      <c r="C145" s="253" t="s">
        <v>95</v>
      </c>
      <c r="D145" s="139"/>
      <c r="E145" s="110">
        <v>3</v>
      </c>
      <c r="F145" s="106">
        <f>K145*0.9%</f>
        <v>27.000000000000004</v>
      </c>
      <c r="G145" s="253" t="s">
        <v>34</v>
      </c>
      <c r="H145" s="250" t="s">
        <v>102</v>
      </c>
      <c r="I145" s="253" t="s">
        <v>1205</v>
      </c>
      <c r="J145" s="110" t="s">
        <v>1248</v>
      </c>
      <c r="K145" s="126">
        <v>3000</v>
      </c>
      <c r="L145" s="126">
        <v>3000</v>
      </c>
      <c r="M145" s="253" t="s">
        <v>45</v>
      </c>
      <c r="N145" s="110" t="s">
        <v>243</v>
      </c>
      <c r="O145" s="126">
        <v>0</v>
      </c>
      <c r="P145" s="250" t="s">
        <v>561</v>
      </c>
      <c r="Q145" s="258" t="s">
        <v>234</v>
      </c>
      <c r="R145" s="110" t="s">
        <v>101</v>
      </c>
      <c r="S145" s="250" t="s">
        <v>255</v>
      </c>
      <c r="T145" s="250" t="s">
        <v>239</v>
      </c>
      <c r="U145" s="250" t="s">
        <v>239</v>
      </c>
      <c r="V145" s="253" t="s">
        <v>652</v>
      </c>
      <c r="W145" s="253" t="s">
        <v>159</v>
      </c>
      <c r="X145" s="253" t="s">
        <v>179</v>
      </c>
      <c r="Y145" s="253" t="s">
        <v>688</v>
      </c>
      <c r="Z145" s="251" t="s">
        <v>964</v>
      </c>
      <c r="AA145" s="166"/>
      <c r="AB145" s="166"/>
      <c r="AC145" s="166"/>
      <c r="AD145" s="166"/>
      <c r="AE145" s="166"/>
    </row>
    <row r="146" spans="1:31" s="205" customFormat="1" ht="63.75" customHeight="1" x14ac:dyDescent="0.25">
      <c r="A146" s="279">
        <v>138</v>
      </c>
      <c r="B146" s="250" t="s">
        <v>1351</v>
      </c>
      <c r="C146" s="253" t="s">
        <v>115</v>
      </c>
      <c r="D146" s="253" t="s">
        <v>1540</v>
      </c>
      <c r="E146" s="139">
        <v>5</v>
      </c>
      <c r="F146" s="106">
        <f t="shared" ref="F146:F149" si="10">K146*0.9%</f>
        <v>120.24900000000001</v>
      </c>
      <c r="G146" s="250" t="s">
        <v>75</v>
      </c>
      <c r="H146" s="250" t="s">
        <v>547</v>
      </c>
      <c r="I146" s="253" t="s">
        <v>1205</v>
      </c>
      <c r="J146" s="110">
        <v>2025</v>
      </c>
      <c r="K146" s="111">
        <f>6680.5+6680.5</f>
        <v>13361</v>
      </c>
      <c r="L146" s="250" t="s">
        <v>45</v>
      </c>
      <c r="M146" s="250" t="s">
        <v>340</v>
      </c>
      <c r="N146" s="111">
        <v>0</v>
      </c>
      <c r="O146" s="250" t="s">
        <v>340</v>
      </c>
      <c r="P146" s="111">
        <v>0</v>
      </c>
      <c r="Q146" s="110" t="s">
        <v>120</v>
      </c>
      <c r="R146" s="250" t="s">
        <v>243</v>
      </c>
      <c r="S146" s="250" t="s">
        <v>239</v>
      </c>
      <c r="T146" s="250" t="s">
        <v>239</v>
      </c>
      <c r="U146" s="250" t="s">
        <v>239</v>
      </c>
      <c r="V146" s="257" t="s">
        <v>303</v>
      </c>
      <c r="W146" s="253" t="s">
        <v>1482</v>
      </c>
      <c r="X146" s="253" t="s">
        <v>1483</v>
      </c>
      <c r="Y146" s="257" t="s">
        <v>303</v>
      </c>
      <c r="Z146" s="286" t="s">
        <v>1477</v>
      </c>
      <c r="AA146" s="166"/>
      <c r="AB146" s="260"/>
      <c r="AC146" s="260"/>
      <c r="AD146" s="260"/>
      <c r="AE146" s="260"/>
    </row>
    <row r="147" spans="1:31" s="205" customFormat="1" ht="75.75" customHeight="1" x14ac:dyDescent="0.25">
      <c r="A147" s="271">
        <v>139</v>
      </c>
      <c r="B147" s="250" t="s">
        <v>1352</v>
      </c>
      <c r="C147" s="253" t="s">
        <v>115</v>
      </c>
      <c r="D147" s="253" t="s">
        <v>1539</v>
      </c>
      <c r="E147" s="191"/>
      <c r="F147" s="106">
        <f t="shared" si="10"/>
        <v>99.023670000000024</v>
      </c>
      <c r="G147" s="250" t="s">
        <v>64</v>
      </c>
      <c r="H147" s="250" t="s">
        <v>547</v>
      </c>
      <c r="I147" s="250" t="s">
        <v>1541</v>
      </c>
      <c r="J147" s="110">
        <v>2025</v>
      </c>
      <c r="K147" s="111">
        <f>5873.45+5129.18</f>
        <v>11002.630000000001</v>
      </c>
      <c r="L147" s="250" t="s">
        <v>45</v>
      </c>
      <c r="M147" s="250" t="s">
        <v>340</v>
      </c>
      <c r="N147" s="111">
        <v>0</v>
      </c>
      <c r="O147" s="250" t="s">
        <v>340</v>
      </c>
      <c r="P147" s="111">
        <v>0</v>
      </c>
      <c r="Q147" s="110" t="s">
        <v>120</v>
      </c>
      <c r="R147" s="250" t="s">
        <v>243</v>
      </c>
      <c r="S147" s="250" t="s">
        <v>239</v>
      </c>
      <c r="T147" s="250" t="s">
        <v>239</v>
      </c>
      <c r="U147" s="250" t="s">
        <v>239</v>
      </c>
      <c r="V147" s="253" t="s">
        <v>285</v>
      </c>
      <c r="W147" s="253" t="s">
        <v>1484</v>
      </c>
      <c r="X147" s="253" t="s">
        <v>1606</v>
      </c>
      <c r="Y147" s="253" t="s">
        <v>285</v>
      </c>
      <c r="Z147" s="286" t="s">
        <v>1477</v>
      </c>
      <c r="AA147" s="166"/>
      <c r="AB147" s="260"/>
      <c r="AC147" s="260"/>
      <c r="AD147" s="260"/>
      <c r="AE147" s="260"/>
    </row>
    <row r="148" spans="1:31" s="205" customFormat="1" ht="255" x14ac:dyDescent="0.25">
      <c r="A148" s="279">
        <v>140</v>
      </c>
      <c r="B148" s="34" t="s">
        <v>915</v>
      </c>
      <c r="C148" s="36" t="s">
        <v>1001</v>
      </c>
      <c r="D148" s="36" t="s">
        <v>1002</v>
      </c>
      <c r="E148" s="249">
        <v>450</v>
      </c>
      <c r="F148" s="3">
        <f t="shared" si="10"/>
        <v>32202.000000000004</v>
      </c>
      <c r="G148" s="253" t="s">
        <v>34</v>
      </c>
      <c r="H148" s="249" t="s">
        <v>914</v>
      </c>
      <c r="I148" s="253" t="s">
        <v>58</v>
      </c>
      <c r="J148" s="1" t="s">
        <v>1183</v>
      </c>
      <c r="K148" s="107">
        <v>3578000</v>
      </c>
      <c r="L148" s="249" t="s">
        <v>45</v>
      </c>
      <c r="M148" s="249" t="s">
        <v>342</v>
      </c>
      <c r="N148" s="37">
        <v>0</v>
      </c>
      <c r="O148" s="249" t="s">
        <v>340</v>
      </c>
      <c r="P148" s="37">
        <v>0</v>
      </c>
      <c r="Q148" s="1" t="s">
        <v>120</v>
      </c>
      <c r="R148" s="249" t="s">
        <v>243</v>
      </c>
      <c r="S148" s="257" t="s">
        <v>239</v>
      </c>
      <c r="T148" s="257" t="s">
        <v>239</v>
      </c>
      <c r="U148" s="257" t="s">
        <v>239</v>
      </c>
      <c r="V148" s="36" t="s">
        <v>1065</v>
      </c>
      <c r="W148" s="249" t="s">
        <v>1488</v>
      </c>
      <c r="X148" s="249" t="s">
        <v>912</v>
      </c>
      <c r="Y148" s="36" t="s">
        <v>1065</v>
      </c>
      <c r="Z148" s="254" t="s">
        <v>1485</v>
      </c>
      <c r="AA148" s="166"/>
      <c r="AB148" s="260"/>
      <c r="AC148" s="260"/>
      <c r="AD148" s="260"/>
      <c r="AE148" s="260"/>
    </row>
    <row r="149" spans="1:31" s="205" customFormat="1" ht="76.5" x14ac:dyDescent="0.25">
      <c r="A149" s="271">
        <v>141</v>
      </c>
      <c r="B149" s="253" t="s">
        <v>1461</v>
      </c>
      <c r="C149" s="253" t="s">
        <v>1245</v>
      </c>
      <c r="D149" s="253" t="s">
        <v>1244</v>
      </c>
      <c r="E149" s="253">
        <v>2</v>
      </c>
      <c r="F149" s="3">
        <f t="shared" si="10"/>
        <v>100.62000000000002</v>
      </c>
      <c r="G149" s="253" t="s">
        <v>1014</v>
      </c>
      <c r="H149" s="253" t="s">
        <v>541</v>
      </c>
      <c r="I149" s="253" t="s">
        <v>58</v>
      </c>
      <c r="J149" s="253" t="s">
        <v>114</v>
      </c>
      <c r="K149" s="107">
        <v>11180</v>
      </c>
      <c r="L149" s="253" t="s">
        <v>45</v>
      </c>
      <c r="M149" s="253" t="s">
        <v>340</v>
      </c>
      <c r="N149" s="107">
        <v>0</v>
      </c>
      <c r="O149" s="253" t="s">
        <v>243</v>
      </c>
      <c r="P149" s="107">
        <v>0</v>
      </c>
      <c r="Q149" s="253" t="s">
        <v>340</v>
      </c>
      <c r="R149" s="253" t="s">
        <v>340</v>
      </c>
      <c r="S149" s="253" t="s">
        <v>340</v>
      </c>
      <c r="T149" s="253" t="s">
        <v>340</v>
      </c>
      <c r="U149" s="257" t="s">
        <v>239</v>
      </c>
      <c r="V149" s="146" t="s">
        <v>1015</v>
      </c>
      <c r="W149" s="253" t="s">
        <v>1489</v>
      </c>
      <c r="X149" s="253" t="s">
        <v>340</v>
      </c>
      <c r="Y149" s="360" t="s">
        <v>1243</v>
      </c>
      <c r="Z149" s="360"/>
      <c r="AA149" s="166"/>
      <c r="AB149" s="260"/>
      <c r="AC149" s="260"/>
      <c r="AD149" s="260"/>
      <c r="AE149" s="260"/>
    </row>
    <row r="150" spans="1:31" s="205" customFormat="1" ht="140.25" x14ac:dyDescent="0.25">
      <c r="A150" s="279">
        <v>142</v>
      </c>
      <c r="B150" s="253" t="s">
        <v>961</v>
      </c>
      <c r="C150" s="253"/>
      <c r="D150" s="253" t="s">
        <v>1353</v>
      </c>
      <c r="E150" s="253"/>
      <c r="F150" s="106"/>
      <c r="G150" s="253" t="s">
        <v>764</v>
      </c>
      <c r="H150" s="253" t="s">
        <v>541</v>
      </c>
      <c r="I150" s="253" t="s">
        <v>58</v>
      </c>
      <c r="J150" s="253" t="s">
        <v>122</v>
      </c>
      <c r="K150" s="107">
        <v>0</v>
      </c>
      <c r="L150" s="253" t="s">
        <v>45</v>
      </c>
      <c r="M150" s="250" t="s">
        <v>243</v>
      </c>
      <c r="N150" s="126">
        <v>0</v>
      </c>
      <c r="O150" s="253" t="s">
        <v>340</v>
      </c>
      <c r="P150" s="253" t="s">
        <v>340</v>
      </c>
      <c r="Q150" s="253" t="s">
        <v>340</v>
      </c>
      <c r="R150" s="253" t="s">
        <v>340</v>
      </c>
      <c r="S150" s="253" t="s">
        <v>340</v>
      </c>
      <c r="T150" s="253" t="s">
        <v>340</v>
      </c>
      <c r="U150" s="299" t="s">
        <v>239</v>
      </c>
      <c r="V150" s="253" t="s">
        <v>747</v>
      </c>
      <c r="W150" s="253" t="s">
        <v>814</v>
      </c>
      <c r="X150" s="253" t="s">
        <v>608</v>
      </c>
      <c r="Y150" s="253" t="s">
        <v>747</v>
      </c>
      <c r="Z150" s="41" t="s">
        <v>1490</v>
      </c>
      <c r="AA150" s="166"/>
      <c r="AB150" s="260"/>
      <c r="AC150" s="260"/>
      <c r="AD150" s="260"/>
      <c r="AE150" s="260"/>
    </row>
    <row r="151" spans="1:31" s="205" customFormat="1" ht="140.25" x14ac:dyDescent="0.25">
      <c r="A151" s="271">
        <v>143</v>
      </c>
      <c r="B151" s="253" t="s">
        <v>962</v>
      </c>
      <c r="C151" s="253"/>
      <c r="D151" s="253" t="s">
        <v>1354</v>
      </c>
      <c r="E151" s="253"/>
      <c r="F151" s="106"/>
      <c r="G151" s="253" t="s">
        <v>764</v>
      </c>
      <c r="H151" s="253" t="s">
        <v>541</v>
      </c>
      <c r="I151" s="253" t="s">
        <v>58</v>
      </c>
      <c r="J151" s="253" t="s">
        <v>122</v>
      </c>
      <c r="K151" s="107">
        <v>0</v>
      </c>
      <c r="L151" s="253" t="s">
        <v>45</v>
      </c>
      <c r="M151" s="250" t="s">
        <v>243</v>
      </c>
      <c r="N151" s="126">
        <v>0</v>
      </c>
      <c r="O151" s="253" t="s">
        <v>340</v>
      </c>
      <c r="P151" s="253" t="s">
        <v>340</v>
      </c>
      <c r="Q151" s="253" t="s">
        <v>340</v>
      </c>
      <c r="R151" s="253" t="s">
        <v>340</v>
      </c>
      <c r="S151" s="253" t="s">
        <v>340</v>
      </c>
      <c r="T151" s="253" t="s">
        <v>340</v>
      </c>
      <c r="U151" s="299" t="s">
        <v>239</v>
      </c>
      <c r="V151" s="253" t="s">
        <v>747</v>
      </c>
      <c r="W151" s="253" t="s">
        <v>814</v>
      </c>
      <c r="X151" s="253" t="s">
        <v>608</v>
      </c>
      <c r="Y151" s="253" t="s">
        <v>747</v>
      </c>
      <c r="Z151" s="41" t="s">
        <v>1490</v>
      </c>
      <c r="AA151" s="166"/>
      <c r="AB151" s="260"/>
      <c r="AC151" s="260"/>
      <c r="AD151" s="260"/>
      <c r="AE151" s="260"/>
    </row>
    <row r="152" spans="1:31" s="205" customFormat="1" ht="140.25" x14ac:dyDescent="0.25">
      <c r="A152" s="279">
        <v>144</v>
      </c>
      <c r="B152" s="249" t="s">
        <v>1162</v>
      </c>
      <c r="C152" s="249"/>
      <c r="D152" s="249" t="s">
        <v>1538</v>
      </c>
      <c r="E152" s="249"/>
      <c r="F152" s="3"/>
      <c r="G152" s="249" t="s">
        <v>764</v>
      </c>
      <c r="H152" s="249" t="s">
        <v>541</v>
      </c>
      <c r="I152" s="249" t="s">
        <v>58</v>
      </c>
      <c r="J152" s="249" t="s">
        <v>122</v>
      </c>
      <c r="K152" s="107">
        <v>0</v>
      </c>
      <c r="L152" s="253" t="s">
        <v>340</v>
      </c>
      <c r="M152" s="249" t="s">
        <v>45</v>
      </c>
      <c r="N152" s="257" t="s">
        <v>243</v>
      </c>
      <c r="O152" s="4">
        <v>0</v>
      </c>
      <c r="P152" s="249" t="s">
        <v>340</v>
      </c>
      <c r="Q152" s="249" t="s">
        <v>340</v>
      </c>
      <c r="R152" s="249" t="s">
        <v>340</v>
      </c>
      <c r="S152" s="249" t="s">
        <v>340</v>
      </c>
      <c r="T152" s="249" t="s">
        <v>340</v>
      </c>
      <c r="U152" s="299" t="s">
        <v>239</v>
      </c>
      <c r="V152" s="249" t="s">
        <v>747</v>
      </c>
      <c r="W152" s="253" t="s">
        <v>814</v>
      </c>
      <c r="X152" s="249" t="s">
        <v>1163</v>
      </c>
      <c r="Y152" s="253" t="s">
        <v>747</v>
      </c>
      <c r="Z152" s="41" t="s">
        <v>1490</v>
      </c>
      <c r="AA152" s="166"/>
      <c r="AB152" s="260"/>
      <c r="AC152" s="260"/>
      <c r="AD152" s="260"/>
      <c r="AE152" s="260"/>
    </row>
    <row r="153" spans="1:31" s="285" customFormat="1" ht="58.5" customHeight="1" x14ac:dyDescent="0.25">
      <c r="A153" s="271">
        <v>145</v>
      </c>
      <c r="B153" s="250" t="s">
        <v>1256</v>
      </c>
      <c r="C153" s="250" t="s">
        <v>1042</v>
      </c>
      <c r="D153" s="250" t="s">
        <v>1043</v>
      </c>
      <c r="E153" s="250">
        <v>1</v>
      </c>
      <c r="F153" s="106">
        <f>K153*0.9%</f>
        <v>9.6591959999999997</v>
      </c>
      <c r="G153" s="253" t="s">
        <v>34</v>
      </c>
      <c r="H153" s="253" t="s">
        <v>541</v>
      </c>
      <c r="I153" s="253" t="s">
        <v>58</v>
      </c>
      <c r="J153" s="250" t="s">
        <v>122</v>
      </c>
      <c r="K153" s="288">
        <v>1073.2439999999999</v>
      </c>
      <c r="L153" s="253" t="s">
        <v>45</v>
      </c>
      <c r="M153" s="250" t="s">
        <v>243</v>
      </c>
      <c r="N153" s="126">
        <v>0</v>
      </c>
      <c r="O153" s="146" t="s">
        <v>561</v>
      </c>
      <c r="P153" s="258">
        <v>93.248000000000005</v>
      </c>
      <c r="Q153" s="110" t="s">
        <v>101</v>
      </c>
      <c r="R153" s="253" t="s">
        <v>255</v>
      </c>
      <c r="S153" s="110" t="s">
        <v>239</v>
      </c>
      <c r="T153" s="110" t="s">
        <v>239</v>
      </c>
      <c r="U153" s="299" t="s">
        <v>239</v>
      </c>
      <c r="V153" s="258" t="s">
        <v>334</v>
      </c>
      <c r="W153" s="253" t="s">
        <v>1491</v>
      </c>
      <c r="X153" s="250" t="s">
        <v>416</v>
      </c>
      <c r="Y153" s="358" t="s">
        <v>1492</v>
      </c>
      <c r="Z153" s="359"/>
      <c r="AA153" s="166"/>
      <c r="AB153" s="166"/>
      <c r="AC153" s="166"/>
      <c r="AD153" s="166"/>
      <c r="AE153" s="166"/>
    </row>
    <row r="154" spans="1:31" s="205" customFormat="1" ht="95.25" customHeight="1" x14ac:dyDescent="0.25">
      <c r="A154" s="279">
        <v>146</v>
      </c>
      <c r="B154" s="258" t="s">
        <v>1045</v>
      </c>
      <c r="C154" s="258" t="s">
        <v>1044</v>
      </c>
      <c r="D154" s="250" t="s">
        <v>1648</v>
      </c>
      <c r="E154" s="253">
        <v>1</v>
      </c>
      <c r="F154" s="106">
        <f>K154*0.9%</f>
        <v>12.357000000000001</v>
      </c>
      <c r="G154" s="250" t="s">
        <v>34</v>
      </c>
      <c r="H154" s="250" t="s">
        <v>548</v>
      </c>
      <c r="I154" s="253" t="s">
        <v>58</v>
      </c>
      <c r="J154" s="110" t="s">
        <v>122</v>
      </c>
      <c r="K154" s="107">
        <v>1373</v>
      </c>
      <c r="L154" s="253" t="s">
        <v>45</v>
      </c>
      <c r="M154" s="250" t="s">
        <v>243</v>
      </c>
      <c r="N154" s="107">
        <v>0</v>
      </c>
      <c r="O154" s="146" t="s">
        <v>561</v>
      </c>
      <c r="P154" s="107">
        <v>164.60499999999999</v>
      </c>
      <c r="Q154" s="250" t="s">
        <v>101</v>
      </c>
      <c r="R154" s="253" t="s">
        <v>255</v>
      </c>
      <c r="S154" s="110" t="s">
        <v>239</v>
      </c>
      <c r="T154" s="110" t="s">
        <v>239</v>
      </c>
      <c r="U154" s="299" t="s">
        <v>239</v>
      </c>
      <c r="V154" s="258" t="s">
        <v>289</v>
      </c>
      <c r="W154" s="253" t="s">
        <v>166</v>
      </c>
      <c r="X154" s="253" t="s">
        <v>187</v>
      </c>
      <c r="Y154" s="258" t="s">
        <v>289</v>
      </c>
      <c r="Z154" s="207" t="s">
        <v>931</v>
      </c>
      <c r="AA154" s="166"/>
      <c r="AB154" s="260"/>
      <c r="AC154" s="260"/>
      <c r="AD154" s="260"/>
      <c r="AE154" s="260"/>
    </row>
    <row r="155" spans="1:31" s="205" customFormat="1" ht="76.5" customHeight="1" x14ac:dyDescent="0.25">
      <c r="A155" s="271">
        <v>147</v>
      </c>
      <c r="B155" s="253" t="s">
        <v>1440</v>
      </c>
      <c r="C155" s="250" t="s">
        <v>1441</v>
      </c>
      <c r="D155" s="253" t="s">
        <v>1442</v>
      </c>
      <c r="E155" s="253">
        <v>5</v>
      </c>
      <c r="F155" s="106"/>
      <c r="G155" s="250" t="s">
        <v>34</v>
      </c>
      <c r="H155" s="253" t="s">
        <v>541</v>
      </c>
      <c r="I155" s="249" t="s">
        <v>58</v>
      </c>
      <c r="J155" s="253">
        <v>2025</v>
      </c>
      <c r="K155" s="107">
        <v>0</v>
      </c>
      <c r="L155" s="253" t="s">
        <v>45</v>
      </c>
      <c r="M155" s="253" t="s">
        <v>342</v>
      </c>
      <c r="N155" s="107">
        <v>0</v>
      </c>
      <c r="O155" s="253" t="s">
        <v>340</v>
      </c>
      <c r="P155" s="253" t="s">
        <v>340</v>
      </c>
      <c r="Q155" s="253" t="s">
        <v>340</v>
      </c>
      <c r="R155" s="253" t="s">
        <v>340</v>
      </c>
      <c r="S155" s="253" t="s">
        <v>340</v>
      </c>
      <c r="T155" s="253" t="s">
        <v>340</v>
      </c>
      <c r="U155" s="299" t="s">
        <v>239</v>
      </c>
      <c r="V155" s="250" t="s">
        <v>1444</v>
      </c>
      <c r="W155" s="253" t="s">
        <v>1445</v>
      </c>
      <c r="X155" s="253" t="s">
        <v>1443</v>
      </c>
      <c r="Y155" s="250" t="s">
        <v>1444</v>
      </c>
      <c r="Z155" s="207" t="s">
        <v>1027</v>
      </c>
      <c r="AA155" s="166"/>
      <c r="AB155" s="260"/>
      <c r="AC155" s="260"/>
      <c r="AD155" s="260"/>
      <c r="AE155" s="260"/>
    </row>
    <row r="156" spans="1:31" s="205" customFormat="1" ht="76.5" x14ac:dyDescent="0.25">
      <c r="A156" s="279">
        <v>148</v>
      </c>
      <c r="B156" s="250" t="s">
        <v>1172</v>
      </c>
      <c r="C156" s="253" t="s">
        <v>316</v>
      </c>
      <c r="D156" s="250" t="s">
        <v>143</v>
      </c>
      <c r="E156" s="240"/>
      <c r="F156" s="106">
        <f t="shared" ref="F156:F164" si="11">K156*0.9%</f>
        <v>384.09634800000009</v>
      </c>
      <c r="G156" s="250" t="s">
        <v>75</v>
      </c>
      <c r="H156" s="250" t="s">
        <v>103</v>
      </c>
      <c r="I156" s="250" t="s">
        <v>58</v>
      </c>
      <c r="J156" s="110" t="s">
        <v>821</v>
      </c>
      <c r="K156" s="126">
        <v>42677.372000000003</v>
      </c>
      <c r="L156" s="250" t="s">
        <v>59</v>
      </c>
      <c r="M156" s="126">
        <v>0</v>
      </c>
      <c r="N156" s="110" t="s">
        <v>243</v>
      </c>
      <c r="O156" s="126">
        <v>0</v>
      </c>
      <c r="P156" s="110" t="s">
        <v>243</v>
      </c>
      <c r="Q156" s="110" t="s">
        <v>120</v>
      </c>
      <c r="R156" s="253" t="s">
        <v>237</v>
      </c>
      <c r="S156" s="253" t="s">
        <v>238</v>
      </c>
      <c r="T156" s="253" t="s">
        <v>239</v>
      </c>
      <c r="U156" s="299" t="s">
        <v>239</v>
      </c>
      <c r="V156" s="250" t="s">
        <v>1117</v>
      </c>
      <c r="W156" s="250" t="s">
        <v>172</v>
      </c>
      <c r="X156" s="250"/>
      <c r="Y156" s="358" t="s">
        <v>147</v>
      </c>
      <c r="Z156" s="359"/>
      <c r="AA156" s="166"/>
      <c r="AB156" s="260"/>
      <c r="AC156" s="260"/>
      <c r="AD156" s="260"/>
      <c r="AE156" s="260"/>
    </row>
    <row r="157" spans="1:31" s="285" customFormat="1" ht="89.25" x14ac:dyDescent="0.25">
      <c r="A157" s="271">
        <v>149</v>
      </c>
      <c r="B157" s="258" t="s">
        <v>1281</v>
      </c>
      <c r="C157" s="253" t="s">
        <v>1284</v>
      </c>
      <c r="D157" s="253" t="s">
        <v>1285</v>
      </c>
      <c r="E157" s="110">
        <v>3</v>
      </c>
      <c r="F157" s="106">
        <f t="shared" si="11"/>
        <v>199.48263300000002</v>
      </c>
      <c r="G157" s="253" t="s">
        <v>34</v>
      </c>
      <c r="H157" s="253" t="s">
        <v>251</v>
      </c>
      <c r="I157" s="250" t="s">
        <v>58</v>
      </c>
      <c r="J157" s="110">
        <v>2025</v>
      </c>
      <c r="K157" s="289">
        <v>22164.737000000001</v>
      </c>
      <c r="L157" s="253" t="s">
        <v>124</v>
      </c>
      <c r="M157" s="250" t="s">
        <v>342</v>
      </c>
      <c r="N157" s="107">
        <v>0</v>
      </c>
      <c r="O157" s="250" t="s">
        <v>340</v>
      </c>
      <c r="P157" s="107">
        <v>0</v>
      </c>
      <c r="Q157" s="250" t="s">
        <v>101</v>
      </c>
      <c r="R157" s="250" t="s">
        <v>245</v>
      </c>
      <c r="S157" s="253" t="s">
        <v>238</v>
      </c>
      <c r="T157" s="253" t="s">
        <v>239</v>
      </c>
      <c r="U157" s="299" t="s">
        <v>239</v>
      </c>
      <c r="V157" s="258" t="s">
        <v>1200</v>
      </c>
      <c r="W157" s="290" t="s">
        <v>1283</v>
      </c>
      <c r="X157" s="290" t="s">
        <v>1495</v>
      </c>
      <c r="Y157" s="253" t="s">
        <v>1282</v>
      </c>
      <c r="Z157" s="253" t="s">
        <v>734</v>
      </c>
      <c r="AA157" s="166"/>
      <c r="AB157" s="166"/>
      <c r="AC157" s="166"/>
      <c r="AD157" s="166"/>
      <c r="AE157" s="166"/>
    </row>
    <row r="158" spans="1:31" s="285" customFormat="1" ht="104.25" customHeight="1" x14ac:dyDescent="0.25">
      <c r="A158" s="279">
        <v>150</v>
      </c>
      <c r="B158" s="258" t="s">
        <v>1291</v>
      </c>
      <c r="C158" s="253" t="s">
        <v>1292</v>
      </c>
      <c r="D158" s="253" t="s">
        <v>1285</v>
      </c>
      <c r="E158" s="110">
        <v>3</v>
      </c>
      <c r="F158" s="106">
        <f t="shared" si="11"/>
        <v>338.74020000000007</v>
      </c>
      <c r="G158" s="253" t="s">
        <v>34</v>
      </c>
      <c r="H158" s="253" t="s">
        <v>251</v>
      </c>
      <c r="I158" s="250" t="s">
        <v>58</v>
      </c>
      <c r="J158" s="110">
        <v>2025</v>
      </c>
      <c r="K158" s="289">
        <v>37637.800000000003</v>
      </c>
      <c r="L158" s="253" t="s">
        <v>124</v>
      </c>
      <c r="M158" s="250" t="s">
        <v>342</v>
      </c>
      <c r="N158" s="107">
        <v>0</v>
      </c>
      <c r="O158" s="250" t="s">
        <v>340</v>
      </c>
      <c r="P158" s="107">
        <v>0</v>
      </c>
      <c r="Q158" s="250" t="s">
        <v>101</v>
      </c>
      <c r="R158" s="250" t="s">
        <v>245</v>
      </c>
      <c r="S158" s="253" t="s">
        <v>238</v>
      </c>
      <c r="T158" s="253" t="s">
        <v>239</v>
      </c>
      <c r="U158" s="299" t="s">
        <v>239</v>
      </c>
      <c r="V158" s="258" t="s">
        <v>1314</v>
      </c>
      <c r="W158" s="290"/>
      <c r="X158" s="290"/>
      <c r="Y158" s="258" t="s">
        <v>1314</v>
      </c>
      <c r="Z158" s="258" t="s">
        <v>629</v>
      </c>
      <c r="AA158" s="166"/>
      <c r="AB158" s="166"/>
      <c r="AC158" s="166"/>
      <c r="AD158" s="166"/>
      <c r="AE158" s="166"/>
    </row>
    <row r="159" spans="1:31" s="205" customFormat="1" ht="165.75" x14ac:dyDescent="0.25">
      <c r="A159" s="271">
        <v>151</v>
      </c>
      <c r="B159" s="249" t="s">
        <v>1071</v>
      </c>
      <c r="C159" s="249" t="s">
        <v>1072</v>
      </c>
      <c r="D159" s="249" t="s">
        <v>1104</v>
      </c>
      <c r="E159" s="249"/>
      <c r="F159" s="3">
        <f t="shared" si="11"/>
        <v>59.620194000000012</v>
      </c>
      <c r="G159" s="257" t="s">
        <v>387</v>
      </c>
      <c r="H159" s="249" t="s">
        <v>105</v>
      </c>
      <c r="I159" s="249" t="s">
        <v>1428</v>
      </c>
      <c r="J159" s="249" t="s">
        <v>122</v>
      </c>
      <c r="K159" s="6">
        <v>6624.4660000000003</v>
      </c>
      <c r="L159" s="249" t="s">
        <v>124</v>
      </c>
      <c r="M159" s="257" t="s">
        <v>342</v>
      </c>
      <c r="N159" s="6">
        <v>0</v>
      </c>
      <c r="O159" s="257" t="s">
        <v>340</v>
      </c>
      <c r="P159" s="6">
        <v>0</v>
      </c>
      <c r="Q159" s="257" t="s">
        <v>101</v>
      </c>
      <c r="R159" s="257" t="s">
        <v>245</v>
      </c>
      <c r="S159" s="249" t="s">
        <v>238</v>
      </c>
      <c r="T159" s="249" t="s">
        <v>239</v>
      </c>
      <c r="U159" s="299" t="s">
        <v>239</v>
      </c>
      <c r="V159" s="257" t="s">
        <v>1103</v>
      </c>
      <c r="W159" s="249" t="s">
        <v>1496</v>
      </c>
      <c r="X159" s="257" t="s">
        <v>1497</v>
      </c>
      <c r="Y159" s="257" t="s">
        <v>1103</v>
      </c>
      <c r="Z159" s="249" t="s">
        <v>147</v>
      </c>
      <c r="AA159" s="166"/>
      <c r="AB159" s="260"/>
      <c r="AC159" s="260"/>
      <c r="AD159" s="260"/>
      <c r="AE159" s="260"/>
    </row>
    <row r="160" spans="1:31" s="205" customFormat="1" ht="76.5" x14ac:dyDescent="0.25">
      <c r="A160" s="279">
        <v>152</v>
      </c>
      <c r="B160" s="253" t="s">
        <v>1119</v>
      </c>
      <c r="C160" s="253" t="s">
        <v>145</v>
      </c>
      <c r="D160" s="253" t="s">
        <v>1409</v>
      </c>
      <c r="E160" s="253"/>
      <c r="F160" s="106">
        <f t="shared" si="11"/>
        <v>323.15574600000008</v>
      </c>
      <c r="G160" s="250" t="s">
        <v>57</v>
      </c>
      <c r="H160" s="253" t="s">
        <v>549</v>
      </c>
      <c r="I160" s="253" t="s">
        <v>58</v>
      </c>
      <c r="J160" s="253" t="s">
        <v>122</v>
      </c>
      <c r="K160" s="107">
        <f>8650+27256.194</f>
        <v>35906.194000000003</v>
      </c>
      <c r="L160" s="253" t="s">
        <v>124</v>
      </c>
      <c r="M160" s="250" t="s">
        <v>342</v>
      </c>
      <c r="N160" s="107">
        <v>0</v>
      </c>
      <c r="O160" s="250" t="s">
        <v>340</v>
      </c>
      <c r="P160" s="107">
        <v>0</v>
      </c>
      <c r="Q160" s="250" t="s">
        <v>101</v>
      </c>
      <c r="R160" s="250" t="s">
        <v>245</v>
      </c>
      <c r="S160" s="253" t="s">
        <v>238</v>
      </c>
      <c r="T160" s="253" t="s">
        <v>239</v>
      </c>
      <c r="U160" s="299" t="s">
        <v>239</v>
      </c>
      <c r="V160" s="146" t="s">
        <v>1106</v>
      </c>
      <c r="W160" s="253" t="s">
        <v>502</v>
      </c>
      <c r="X160" s="250" t="s">
        <v>501</v>
      </c>
      <c r="Y160" s="146" t="s">
        <v>1106</v>
      </c>
      <c r="Z160" s="253" t="s">
        <v>147</v>
      </c>
      <c r="AA160" s="166"/>
      <c r="AB160" s="260"/>
      <c r="AC160" s="260"/>
      <c r="AD160" s="260"/>
      <c r="AE160" s="260"/>
    </row>
    <row r="161" spans="1:31" s="205" customFormat="1" ht="127.5" x14ac:dyDescent="0.25">
      <c r="A161" s="271">
        <v>153</v>
      </c>
      <c r="B161" s="293" t="s">
        <v>1355</v>
      </c>
      <c r="C161" s="293" t="s">
        <v>1600</v>
      </c>
      <c r="D161" s="293" t="s">
        <v>1462</v>
      </c>
      <c r="E161" s="293"/>
      <c r="F161" s="106">
        <f t="shared" si="11"/>
        <v>193.18050000000002</v>
      </c>
      <c r="G161" s="297" t="s">
        <v>57</v>
      </c>
      <c r="H161" s="293" t="s">
        <v>549</v>
      </c>
      <c r="I161" s="293" t="s">
        <v>137</v>
      </c>
      <c r="J161" s="293">
        <v>2025</v>
      </c>
      <c r="K161" s="107">
        <v>21464.5</v>
      </c>
      <c r="L161" s="293" t="s">
        <v>124</v>
      </c>
      <c r="M161" s="297" t="s">
        <v>342</v>
      </c>
      <c r="N161" s="107">
        <v>0</v>
      </c>
      <c r="O161" s="297" t="s">
        <v>340</v>
      </c>
      <c r="P161" s="107">
        <v>0</v>
      </c>
      <c r="Q161" s="297" t="s">
        <v>101</v>
      </c>
      <c r="R161" s="297" t="s">
        <v>245</v>
      </c>
      <c r="S161" s="293" t="s">
        <v>238</v>
      </c>
      <c r="T161" s="293" t="s">
        <v>239</v>
      </c>
      <c r="U161" s="297" t="s">
        <v>239</v>
      </c>
      <c r="V161" s="146" t="s">
        <v>1106</v>
      </c>
      <c r="W161" s="293" t="s">
        <v>502</v>
      </c>
      <c r="X161" s="297" t="s">
        <v>501</v>
      </c>
      <c r="Y161" s="146" t="s">
        <v>1106</v>
      </c>
      <c r="Z161" s="293" t="s">
        <v>147</v>
      </c>
      <c r="AA161" s="166"/>
      <c r="AB161" s="260"/>
      <c r="AC161" s="260"/>
      <c r="AD161" s="260"/>
      <c r="AE161" s="260"/>
    </row>
    <row r="162" spans="1:31" s="205" customFormat="1" ht="58.5" customHeight="1" x14ac:dyDescent="0.25">
      <c r="A162" s="279">
        <v>154</v>
      </c>
      <c r="B162" s="293" t="s">
        <v>1288</v>
      </c>
      <c r="C162" s="293" t="s">
        <v>1203</v>
      </c>
      <c r="D162" s="293" t="s">
        <v>1085</v>
      </c>
      <c r="E162" s="110"/>
      <c r="F162" s="106">
        <f t="shared" si="11"/>
        <v>63.472545000000011</v>
      </c>
      <c r="G162" s="293" t="s">
        <v>38</v>
      </c>
      <c r="H162" s="293" t="s">
        <v>548</v>
      </c>
      <c r="I162" s="293" t="s">
        <v>137</v>
      </c>
      <c r="J162" s="110" t="s">
        <v>122</v>
      </c>
      <c r="K162" s="107">
        <v>7052.5050000000001</v>
      </c>
      <c r="L162" s="293" t="s">
        <v>124</v>
      </c>
      <c r="M162" s="297" t="s">
        <v>342</v>
      </c>
      <c r="N162" s="107">
        <v>0</v>
      </c>
      <c r="O162" s="297" t="s">
        <v>340</v>
      </c>
      <c r="P162" s="107">
        <v>0</v>
      </c>
      <c r="Q162" s="297" t="s">
        <v>101</v>
      </c>
      <c r="R162" s="297" t="s">
        <v>245</v>
      </c>
      <c r="S162" s="293" t="s">
        <v>238</v>
      </c>
      <c r="T162" s="293" t="s">
        <v>239</v>
      </c>
      <c r="U162" s="297" t="s">
        <v>239</v>
      </c>
      <c r="V162" s="297" t="s">
        <v>1202</v>
      </c>
      <c r="W162" s="156"/>
      <c r="X162" s="156"/>
      <c r="Y162" s="297" t="s">
        <v>1202</v>
      </c>
      <c r="Z162" s="293" t="s">
        <v>147</v>
      </c>
      <c r="AA162" s="166"/>
      <c r="AB162" s="260"/>
      <c r="AC162" s="260"/>
      <c r="AD162" s="260"/>
      <c r="AE162" s="260"/>
    </row>
    <row r="163" spans="1:31" s="205" customFormat="1" ht="65.25" customHeight="1" x14ac:dyDescent="0.25">
      <c r="A163" s="271">
        <v>155</v>
      </c>
      <c r="B163" s="293" t="s">
        <v>1311</v>
      </c>
      <c r="C163" s="293" t="s">
        <v>42</v>
      </c>
      <c r="D163" s="293" t="s">
        <v>1312</v>
      </c>
      <c r="E163" s="110">
        <v>4</v>
      </c>
      <c r="F163" s="106">
        <f t="shared" si="11"/>
        <v>78.477300000000014</v>
      </c>
      <c r="G163" s="293" t="s">
        <v>1313</v>
      </c>
      <c r="H163" s="297" t="s">
        <v>105</v>
      </c>
      <c r="I163" s="293" t="s">
        <v>137</v>
      </c>
      <c r="J163" s="110">
        <v>2025</v>
      </c>
      <c r="K163" s="302">
        <v>8719.7000000000007</v>
      </c>
      <c r="L163" s="293" t="s">
        <v>124</v>
      </c>
      <c r="M163" s="297" t="s">
        <v>342</v>
      </c>
      <c r="N163" s="288">
        <v>0</v>
      </c>
      <c r="O163" s="297" t="s">
        <v>922</v>
      </c>
      <c r="P163" s="288">
        <v>0</v>
      </c>
      <c r="Q163" s="297" t="s">
        <v>101</v>
      </c>
      <c r="R163" s="297" t="s">
        <v>255</v>
      </c>
      <c r="S163" s="297" t="s">
        <v>239</v>
      </c>
      <c r="T163" s="297" t="s">
        <v>239</v>
      </c>
      <c r="U163" s="297" t="s">
        <v>239</v>
      </c>
      <c r="V163" s="297" t="s">
        <v>303</v>
      </c>
      <c r="W163" s="293" t="s">
        <v>1498</v>
      </c>
      <c r="X163" s="293" t="s">
        <v>1499</v>
      </c>
      <c r="Y163" s="297" t="s">
        <v>303</v>
      </c>
      <c r="Z163" s="286" t="s">
        <v>1494</v>
      </c>
      <c r="AA163" s="166"/>
      <c r="AB163" s="260"/>
      <c r="AC163" s="260"/>
      <c r="AD163" s="260"/>
      <c r="AE163" s="260"/>
    </row>
    <row r="164" spans="1:31" s="205" customFormat="1" ht="51" x14ac:dyDescent="0.25">
      <c r="A164" s="279">
        <v>156</v>
      </c>
      <c r="B164" s="293" t="s">
        <v>1191</v>
      </c>
      <c r="C164" s="293" t="s">
        <v>757</v>
      </c>
      <c r="D164" s="293" t="s">
        <v>1604</v>
      </c>
      <c r="E164" s="110">
        <v>3</v>
      </c>
      <c r="F164" s="106">
        <f t="shared" si="11"/>
        <v>76.400010000000009</v>
      </c>
      <c r="G164" s="297" t="s">
        <v>1297</v>
      </c>
      <c r="H164" s="297" t="s">
        <v>105</v>
      </c>
      <c r="I164" s="297" t="s">
        <v>58</v>
      </c>
      <c r="J164" s="110" t="s">
        <v>511</v>
      </c>
      <c r="K164" s="302">
        <v>8488.89</v>
      </c>
      <c r="L164" s="293" t="s">
        <v>124</v>
      </c>
      <c r="M164" s="297" t="s">
        <v>342</v>
      </c>
      <c r="N164" s="107">
        <v>0</v>
      </c>
      <c r="O164" s="297" t="s">
        <v>340</v>
      </c>
      <c r="P164" s="107">
        <v>0</v>
      </c>
      <c r="Q164" s="297" t="s">
        <v>101</v>
      </c>
      <c r="R164" s="297" t="s">
        <v>245</v>
      </c>
      <c r="S164" s="293" t="s">
        <v>238</v>
      </c>
      <c r="T164" s="293" t="s">
        <v>239</v>
      </c>
      <c r="U164" s="297" t="s">
        <v>239</v>
      </c>
      <c r="V164" s="297" t="s">
        <v>679</v>
      </c>
      <c r="W164" s="293" t="s">
        <v>1503</v>
      </c>
      <c r="X164" s="293" t="s">
        <v>1504</v>
      </c>
      <c r="Y164" s="297" t="s">
        <v>679</v>
      </c>
      <c r="Z164" s="293" t="s">
        <v>147</v>
      </c>
      <c r="AA164" s="166"/>
      <c r="AB164" s="260"/>
      <c r="AC164" s="260"/>
      <c r="AD164" s="260"/>
      <c r="AE164" s="260"/>
    </row>
    <row r="165" spans="1:31" s="205" customFormat="1" ht="51" x14ac:dyDescent="0.25">
      <c r="A165" s="271">
        <v>157</v>
      </c>
      <c r="B165" s="293" t="s">
        <v>1319</v>
      </c>
      <c r="C165" s="293" t="s">
        <v>1321</v>
      </c>
      <c r="D165" s="293" t="s">
        <v>1453</v>
      </c>
      <c r="E165" s="110">
        <v>2</v>
      </c>
      <c r="F165" s="106"/>
      <c r="G165" s="293" t="s">
        <v>36</v>
      </c>
      <c r="H165" s="293" t="s">
        <v>105</v>
      </c>
      <c r="I165" s="297" t="s">
        <v>58</v>
      </c>
      <c r="J165" s="110">
        <v>2025</v>
      </c>
      <c r="K165" s="302">
        <v>1202.5</v>
      </c>
      <c r="L165" s="293" t="s">
        <v>124</v>
      </c>
      <c r="M165" s="297" t="s">
        <v>342</v>
      </c>
      <c r="N165" s="107">
        <v>0</v>
      </c>
      <c r="O165" s="297" t="s">
        <v>340</v>
      </c>
      <c r="P165" s="107">
        <v>0</v>
      </c>
      <c r="Q165" s="297" t="s">
        <v>101</v>
      </c>
      <c r="R165" s="297" t="s">
        <v>245</v>
      </c>
      <c r="S165" s="293" t="s">
        <v>238</v>
      </c>
      <c r="T165" s="293" t="s">
        <v>239</v>
      </c>
      <c r="U165" s="297" t="s">
        <v>239</v>
      </c>
      <c r="V165" s="297" t="s">
        <v>1320</v>
      </c>
      <c r="W165" s="293" t="s">
        <v>1505</v>
      </c>
      <c r="X165" s="293" t="s">
        <v>1506</v>
      </c>
      <c r="Y165" s="297" t="s">
        <v>1320</v>
      </c>
      <c r="Z165" s="293" t="s">
        <v>147</v>
      </c>
      <c r="AA165" s="209"/>
      <c r="AB165" s="27"/>
      <c r="AC165" s="27"/>
      <c r="AD165" s="27"/>
      <c r="AE165" s="27"/>
    </row>
    <row r="166" spans="1:31" s="205" customFormat="1" ht="76.5" x14ac:dyDescent="0.25">
      <c r="A166" s="279">
        <v>158</v>
      </c>
      <c r="B166" s="293" t="s">
        <v>1322</v>
      </c>
      <c r="C166" s="293" t="s">
        <v>1321</v>
      </c>
      <c r="D166" s="293" t="s">
        <v>1325</v>
      </c>
      <c r="E166" s="110">
        <v>2</v>
      </c>
      <c r="F166" s="106"/>
      <c r="G166" s="293" t="s">
        <v>38</v>
      </c>
      <c r="H166" s="293" t="s">
        <v>105</v>
      </c>
      <c r="I166" s="297" t="s">
        <v>58</v>
      </c>
      <c r="J166" s="110">
        <v>2025</v>
      </c>
      <c r="K166" s="302">
        <v>8159.0959999999995</v>
      </c>
      <c r="L166" s="293" t="s">
        <v>124</v>
      </c>
      <c r="M166" s="297" t="s">
        <v>342</v>
      </c>
      <c r="N166" s="107">
        <v>0</v>
      </c>
      <c r="O166" s="297" t="s">
        <v>340</v>
      </c>
      <c r="P166" s="107">
        <v>0</v>
      </c>
      <c r="Q166" s="297" t="s">
        <v>101</v>
      </c>
      <c r="R166" s="297" t="s">
        <v>245</v>
      </c>
      <c r="S166" s="293" t="s">
        <v>238</v>
      </c>
      <c r="T166" s="293" t="s">
        <v>239</v>
      </c>
      <c r="U166" s="297" t="s">
        <v>239</v>
      </c>
      <c r="V166" s="297" t="s">
        <v>1323</v>
      </c>
      <c r="W166" s="293" t="s">
        <v>1507</v>
      </c>
      <c r="X166" s="293" t="s">
        <v>1508</v>
      </c>
      <c r="Y166" s="297" t="s">
        <v>1323</v>
      </c>
      <c r="Z166" s="293" t="s">
        <v>147</v>
      </c>
      <c r="AA166" s="209"/>
      <c r="AB166" s="27"/>
      <c r="AC166" s="27"/>
      <c r="AD166" s="27"/>
      <c r="AE166" s="27"/>
    </row>
    <row r="167" spans="1:31" s="205" customFormat="1" ht="51" x14ac:dyDescent="0.25">
      <c r="A167" s="271">
        <v>159</v>
      </c>
      <c r="B167" s="293" t="s">
        <v>1324</v>
      </c>
      <c r="C167" s="293" t="s">
        <v>1321</v>
      </c>
      <c r="D167" s="293" t="s">
        <v>1326</v>
      </c>
      <c r="E167" s="110">
        <v>2</v>
      </c>
      <c r="F167" s="106"/>
      <c r="G167" s="300" t="s">
        <v>444</v>
      </c>
      <c r="H167" s="293" t="s">
        <v>105</v>
      </c>
      <c r="I167" s="297" t="s">
        <v>58</v>
      </c>
      <c r="J167" s="110">
        <v>2025</v>
      </c>
      <c r="K167" s="302">
        <v>2656.0729999999999</v>
      </c>
      <c r="L167" s="293" t="s">
        <v>124</v>
      </c>
      <c r="M167" s="297" t="s">
        <v>342</v>
      </c>
      <c r="N167" s="107">
        <v>0</v>
      </c>
      <c r="O167" s="297" t="s">
        <v>340</v>
      </c>
      <c r="P167" s="107">
        <v>0</v>
      </c>
      <c r="Q167" s="297" t="s">
        <v>101</v>
      </c>
      <c r="R167" s="297" t="s">
        <v>245</v>
      </c>
      <c r="S167" s="293" t="s">
        <v>238</v>
      </c>
      <c r="T167" s="293" t="s">
        <v>239</v>
      </c>
      <c r="U167" s="297" t="s">
        <v>239</v>
      </c>
      <c r="V167" s="297" t="s">
        <v>1419</v>
      </c>
      <c r="W167" s="293" t="s">
        <v>1509</v>
      </c>
      <c r="X167" s="293" t="s">
        <v>1510</v>
      </c>
      <c r="Y167" s="297" t="s">
        <v>1419</v>
      </c>
      <c r="Z167" s="293" t="s">
        <v>147</v>
      </c>
      <c r="AA167" s="27"/>
      <c r="AB167" s="27"/>
      <c r="AC167" s="27"/>
      <c r="AD167" s="27"/>
      <c r="AE167" s="27"/>
    </row>
    <row r="168" spans="1:31" s="76" customFormat="1" ht="51" x14ac:dyDescent="0.25">
      <c r="A168" s="279">
        <v>160</v>
      </c>
      <c r="B168" s="293" t="s">
        <v>1327</v>
      </c>
      <c r="C168" s="293" t="s">
        <v>1321</v>
      </c>
      <c r="D168" s="293" t="s">
        <v>1328</v>
      </c>
      <c r="E168" s="110">
        <v>2</v>
      </c>
      <c r="F168" s="106"/>
      <c r="G168" s="293" t="s">
        <v>36</v>
      </c>
      <c r="H168" s="293" t="s">
        <v>105</v>
      </c>
      <c r="I168" s="297" t="s">
        <v>58</v>
      </c>
      <c r="J168" s="110">
        <v>2025</v>
      </c>
      <c r="K168" s="302">
        <v>9901.7180000000008</v>
      </c>
      <c r="L168" s="293" t="s">
        <v>124</v>
      </c>
      <c r="M168" s="297" t="s">
        <v>342</v>
      </c>
      <c r="N168" s="107">
        <v>0</v>
      </c>
      <c r="O168" s="297" t="s">
        <v>340</v>
      </c>
      <c r="P168" s="107">
        <v>0</v>
      </c>
      <c r="Q168" s="297" t="s">
        <v>101</v>
      </c>
      <c r="R168" s="297" t="s">
        <v>245</v>
      </c>
      <c r="S168" s="293" t="s">
        <v>238</v>
      </c>
      <c r="T168" s="293" t="s">
        <v>239</v>
      </c>
      <c r="U168" s="297" t="s">
        <v>239</v>
      </c>
      <c r="V168" s="297" t="s">
        <v>1420</v>
      </c>
      <c r="W168" s="293" t="s">
        <v>1505</v>
      </c>
      <c r="X168" s="293" t="s">
        <v>1506</v>
      </c>
      <c r="Y168" s="297" t="s">
        <v>1420</v>
      </c>
      <c r="Z168" s="293" t="s">
        <v>147</v>
      </c>
    </row>
    <row r="169" spans="1:31" s="76" customFormat="1" ht="76.5" x14ac:dyDescent="0.25">
      <c r="A169" s="271">
        <v>161</v>
      </c>
      <c r="B169" s="293" t="s">
        <v>1336</v>
      </c>
      <c r="C169" s="293" t="s">
        <v>1321</v>
      </c>
      <c r="D169" s="293" t="s">
        <v>1421</v>
      </c>
      <c r="E169" s="110">
        <v>2</v>
      </c>
      <c r="F169" s="106"/>
      <c r="G169" s="293" t="s">
        <v>34</v>
      </c>
      <c r="H169" s="293" t="s">
        <v>105</v>
      </c>
      <c r="I169" s="297" t="s">
        <v>58</v>
      </c>
      <c r="J169" s="110">
        <v>2025</v>
      </c>
      <c r="K169" s="302">
        <v>9123.9</v>
      </c>
      <c r="L169" s="293" t="s">
        <v>124</v>
      </c>
      <c r="M169" s="297" t="s">
        <v>342</v>
      </c>
      <c r="N169" s="107">
        <v>0</v>
      </c>
      <c r="O169" s="297" t="s">
        <v>340</v>
      </c>
      <c r="P169" s="107">
        <v>0</v>
      </c>
      <c r="Q169" s="297" t="s">
        <v>101</v>
      </c>
      <c r="R169" s="297" t="s">
        <v>245</v>
      </c>
      <c r="S169" s="293" t="s">
        <v>238</v>
      </c>
      <c r="T169" s="293" t="s">
        <v>239</v>
      </c>
      <c r="U169" s="297" t="s">
        <v>239</v>
      </c>
      <c r="V169" s="297" t="s">
        <v>1314</v>
      </c>
      <c r="W169" s="293" t="s">
        <v>1511</v>
      </c>
      <c r="X169" s="293" t="s">
        <v>1512</v>
      </c>
      <c r="Y169" s="297" t="s">
        <v>1314</v>
      </c>
      <c r="Z169" s="293" t="s">
        <v>147</v>
      </c>
    </row>
    <row r="170" spans="1:31" s="76" customFormat="1" ht="51" x14ac:dyDescent="0.25">
      <c r="A170" s="279">
        <v>162</v>
      </c>
      <c r="B170" s="293" t="s">
        <v>1335</v>
      </c>
      <c r="C170" s="293" t="s">
        <v>992</v>
      </c>
      <c r="D170" s="293" t="s">
        <v>1454</v>
      </c>
      <c r="E170" s="110">
        <v>3</v>
      </c>
      <c r="F170" s="106"/>
      <c r="G170" s="293" t="s">
        <v>442</v>
      </c>
      <c r="H170" s="293" t="s">
        <v>549</v>
      </c>
      <c r="I170" s="297" t="s">
        <v>137</v>
      </c>
      <c r="J170" s="110">
        <v>2025</v>
      </c>
      <c r="K170" s="302">
        <v>26161.7</v>
      </c>
      <c r="L170" s="293" t="s">
        <v>124</v>
      </c>
      <c r="M170" s="297" t="s">
        <v>342</v>
      </c>
      <c r="N170" s="107">
        <v>0</v>
      </c>
      <c r="O170" s="297" t="s">
        <v>340</v>
      </c>
      <c r="P170" s="107">
        <v>0</v>
      </c>
      <c r="Q170" s="297" t="s">
        <v>101</v>
      </c>
      <c r="R170" s="297" t="s">
        <v>245</v>
      </c>
      <c r="S170" s="293" t="s">
        <v>238</v>
      </c>
      <c r="T170" s="293" t="s">
        <v>239</v>
      </c>
      <c r="U170" s="297" t="s">
        <v>239</v>
      </c>
      <c r="V170" s="297" t="s">
        <v>1422</v>
      </c>
      <c r="W170" s="293" t="s">
        <v>1513</v>
      </c>
      <c r="X170" s="293" t="s">
        <v>1514</v>
      </c>
      <c r="Y170" s="297" t="s">
        <v>1422</v>
      </c>
      <c r="Z170" s="293" t="s">
        <v>147</v>
      </c>
    </row>
    <row r="171" spans="1:31" s="76" customFormat="1" ht="51" x14ac:dyDescent="0.25">
      <c r="A171" s="271">
        <v>163</v>
      </c>
      <c r="B171" s="293" t="s">
        <v>148</v>
      </c>
      <c r="C171" s="293" t="s">
        <v>145</v>
      </c>
      <c r="D171" s="293" t="s">
        <v>467</v>
      </c>
      <c r="E171" s="293"/>
      <c r="F171" s="106">
        <f t="shared" ref="F171:F176" si="12">K171*0.9%</f>
        <v>351.08271000000008</v>
      </c>
      <c r="G171" s="293" t="s">
        <v>37</v>
      </c>
      <c r="H171" s="293" t="s">
        <v>549</v>
      </c>
      <c r="I171" s="297" t="s">
        <v>137</v>
      </c>
      <c r="J171" s="293">
        <v>2025</v>
      </c>
      <c r="K171" s="302">
        <v>39009.19</v>
      </c>
      <c r="L171" s="293" t="s">
        <v>353</v>
      </c>
      <c r="M171" s="297" t="s">
        <v>342</v>
      </c>
      <c r="N171" s="107">
        <v>0</v>
      </c>
      <c r="O171" s="297" t="s">
        <v>340</v>
      </c>
      <c r="P171" s="107">
        <v>0</v>
      </c>
      <c r="Q171" s="297" t="s">
        <v>101</v>
      </c>
      <c r="R171" s="297" t="s">
        <v>245</v>
      </c>
      <c r="S171" s="293" t="s">
        <v>238</v>
      </c>
      <c r="T171" s="293" t="s">
        <v>239</v>
      </c>
      <c r="U171" s="297" t="s">
        <v>239</v>
      </c>
      <c r="V171" s="297" t="s">
        <v>1405</v>
      </c>
      <c r="W171" s="293" t="s">
        <v>498</v>
      </c>
      <c r="X171" s="297" t="s">
        <v>497</v>
      </c>
      <c r="Y171" s="297" t="s">
        <v>1405</v>
      </c>
      <c r="Z171" s="293" t="s">
        <v>147</v>
      </c>
    </row>
    <row r="172" spans="1:31" s="76" customFormat="1" ht="89.25" x14ac:dyDescent="0.25">
      <c r="A172" s="279">
        <v>164</v>
      </c>
      <c r="B172" s="293" t="s">
        <v>1340</v>
      </c>
      <c r="C172" s="293" t="s">
        <v>992</v>
      </c>
      <c r="D172" s="293" t="s">
        <v>1341</v>
      </c>
      <c r="E172" s="293"/>
      <c r="F172" s="106">
        <f t="shared" si="12"/>
        <v>18.263835000000004</v>
      </c>
      <c r="G172" s="297" t="s">
        <v>443</v>
      </c>
      <c r="H172" s="293" t="s">
        <v>549</v>
      </c>
      <c r="I172" s="297" t="s">
        <v>137</v>
      </c>
      <c r="J172" s="293" t="s">
        <v>122</v>
      </c>
      <c r="K172" s="107">
        <v>2029.3150000000001</v>
      </c>
      <c r="L172" s="293" t="s">
        <v>124</v>
      </c>
      <c r="M172" s="297" t="s">
        <v>342</v>
      </c>
      <c r="N172" s="107">
        <v>0</v>
      </c>
      <c r="O172" s="297" t="s">
        <v>340</v>
      </c>
      <c r="P172" s="107">
        <v>0</v>
      </c>
      <c r="Q172" s="297" t="s">
        <v>101</v>
      </c>
      <c r="R172" s="297" t="s">
        <v>245</v>
      </c>
      <c r="S172" s="293" t="s">
        <v>238</v>
      </c>
      <c r="T172" s="293" t="s">
        <v>239</v>
      </c>
      <c r="U172" s="297" t="s">
        <v>239</v>
      </c>
      <c r="V172" s="146" t="s">
        <v>1438</v>
      </c>
      <c r="W172" s="293" t="s">
        <v>1120</v>
      </c>
      <c r="X172" s="297" t="s">
        <v>1121</v>
      </c>
      <c r="Y172" s="146" t="s">
        <v>1438</v>
      </c>
      <c r="Z172" s="293" t="s">
        <v>147</v>
      </c>
    </row>
    <row r="173" spans="1:31" s="76" customFormat="1" ht="60.75" customHeight="1" x14ac:dyDescent="0.25">
      <c r="A173" s="271">
        <v>165</v>
      </c>
      <c r="B173" s="293" t="s">
        <v>1432</v>
      </c>
      <c r="C173" s="293"/>
      <c r="D173" s="293"/>
      <c r="E173" s="293"/>
      <c r="F173" s="106">
        <f t="shared" si="12"/>
        <v>7.1366040000000011</v>
      </c>
      <c r="G173" s="297" t="s">
        <v>1433</v>
      </c>
      <c r="H173" s="293" t="s">
        <v>105</v>
      </c>
      <c r="I173" s="297" t="s">
        <v>137</v>
      </c>
      <c r="J173" s="293">
        <v>2025</v>
      </c>
      <c r="K173" s="107">
        <v>792.95600000000002</v>
      </c>
      <c r="L173" s="293" t="s">
        <v>124</v>
      </c>
      <c r="M173" s="297" t="s">
        <v>342</v>
      </c>
      <c r="N173" s="107">
        <v>0</v>
      </c>
      <c r="O173" s="297" t="s">
        <v>340</v>
      </c>
      <c r="P173" s="107">
        <v>0</v>
      </c>
      <c r="Q173" s="297" t="s">
        <v>101</v>
      </c>
      <c r="R173" s="297" t="s">
        <v>245</v>
      </c>
      <c r="S173" s="293" t="s">
        <v>238</v>
      </c>
      <c r="T173" s="293" t="s">
        <v>239</v>
      </c>
      <c r="U173" s="297" t="s">
        <v>239</v>
      </c>
      <c r="V173" s="297" t="s">
        <v>1637</v>
      </c>
      <c r="W173" s="293"/>
      <c r="X173" s="297"/>
      <c r="Y173" s="297" t="s">
        <v>1637</v>
      </c>
      <c r="Z173" s="293" t="s">
        <v>147</v>
      </c>
    </row>
    <row r="174" spans="1:31" s="77" customFormat="1" ht="70.5" customHeight="1" x14ac:dyDescent="0.2">
      <c r="A174" s="279">
        <v>166</v>
      </c>
      <c r="B174" s="128" t="s">
        <v>1423</v>
      </c>
      <c r="C174" s="293" t="s">
        <v>1388</v>
      </c>
      <c r="D174" s="293" t="s">
        <v>1424</v>
      </c>
      <c r="E174" s="110">
        <v>3</v>
      </c>
      <c r="F174" s="237">
        <f t="shared" si="12"/>
        <v>272.5299</v>
      </c>
      <c r="G174" s="297" t="s">
        <v>35</v>
      </c>
      <c r="H174" s="128" t="s">
        <v>545</v>
      </c>
      <c r="I174" s="297" t="s">
        <v>58</v>
      </c>
      <c r="J174" s="297">
        <v>2025</v>
      </c>
      <c r="K174" s="107">
        <v>30281.1</v>
      </c>
      <c r="L174" s="293" t="s">
        <v>124</v>
      </c>
      <c r="M174" s="128" t="s">
        <v>342</v>
      </c>
      <c r="N174" s="237">
        <v>0</v>
      </c>
      <c r="O174" s="237" t="s">
        <v>340</v>
      </c>
      <c r="P174" s="237">
        <v>0</v>
      </c>
      <c r="Q174" s="128" t="s">
        <v>120</v>
      </c>
      <c r="R174" s="128" t="s">
        <v>237</v>
      </c>
      <c r="S174" s="128" t="s">
        <v>238</v>
      </c>
      <c r="T174" s="128" t="s">
        <v>239</v>
      </c>
      <c r="U174" s="297" t="s">
        <v>239</v>
      </c>
      <c r="V174" s="128" t="s">
        <v>1200</v>
      </c>
      <c r="W174" s="128"/>
      <c r="X174" s="128"/>
      <c r="Y174" s="128" t="s">
        <v>1200</v>
      </c>
      <c r="Z174" s="128" t="s">
        <v>147</v>
      </c>
    </row>
    <row r="175" spans="1:31" s="77" customFormat="1" ht="63.75" x14ac:dyDescent="0.2">
      <c r="A175" s="271">
        <v>167</v>
      </c>
      <c r="B175" s="128" t="s">
        <v>1642</v>
      </c>
      <c r="C175" s="293" t="s">
        <v>1388</v>
      </c>
      <c r="D175" s="293" t="s">
        <v>1643</v>
      </c>
      <c r="E175" s="110">
        <v>3</v>
      </c>
      <c r="F175" s="237">
        <f t="shared" si="12"/>
        <v>24.996060000000003</v>
      </c>
      <c r="G175" s="297" t="s">
        <v>35</v>
      </c>
      <c r="H175" s="128" t="s">
        <v>545</v>
      </c>
      <c r="I175" s="297" t="s">
        <v>58</v>
      </c>
      <c r="J175" s="297">
        <v>2025</v>
      </c>
      <c r="K175" s="107">
        <v>2777.34</v>
      </c>
      <c r="L175" s="293" t="s">
        <v>124</v>
      </c>
      <c r="M175" s="128" t="s">
        <v>342</v>
      </c>
      <c r="N175" s="237">
        <v>0</v>
      </c>
      <c r="O175" s="237" t="s">
        <v>340</v>
      </c>
      <c r="P175" s="237">
        <v>0</v>
      </c>
      <c r="Q175" s="297" t="s">
        <v>101</v>
      </c>
      <c r="R175" s="128" t="s">
        <v>237</v>
      </c>
      <c r="S175" s="128" t="s">
        <v>238</v>
      </c>
      <c r="T175" s="128" t="s">
        <v>239</v>
      </c>
      <c r="U175" s="297" t="s">
        <v>239</v>
      </c>
      <c r="V175" s="128" t="s">
        <v>1644</v>
      </c>
      <c r="W175" s="128"/>
      <c r="X175" s="128"/>
      <c r="Y175" s="128" t="s">
        <v>1644</v>
      </c>
      <c r="Z175" s="128" t="s">
        <v>147</v>
      </c>
    </row>
    <row r="176" spans="1:31" s="77" customFormat="1" ht="76.5" x14ac:dyDescent="0.2">
      <c r="A176" s="279">
        <v>168</v>
      </c>
      <c r="B176" s="293" t="s">
        <v>1519</v>
      </c>
      <c r="C176" s="293" t="s">
        <v>42</v>
      </c>
      <c r="D176" s="293" t="s">
        <v>1520</v>
      </c>
      <c r="E176" s="110">
        <v>6</v>
      </c>
      <c r="F176" s="106">
        <f t="shared" si="12"/>
        <v>60.410907000000009</v>
      </c>
      <c r="G176" s="293" t="s">
        <v>1521</v>
      </c>
      <c r="H176" s="297" t="s">
        <v>105</v>
      </c>
      <c r="I176" s="297" t="s">
        <v>1201</v>
      </c>
      <c r="J176" s="110">
        <v>2025</v>
      </c>
      <c r="K176" s="302">
        <v>6712.3230000000003</v>
      </c>
      <c r="L176" s="293" t="s">
        <v>124</v>
      </c>
      <c r="M176" s="297" t="s">
        <v>342</v>
      </c>
      <c r="N176" s="288">
        <v>0</v>
      </c>
      <c r="O176" s="297" t="s">
        <v>922</v>
      </c>
      <c r="P176" s="288">
        <v>0</v>
      </c>
      <c r="Q176" s="297" t="s">
        <v>101</v>
      </c>
      <c r="R176" s="297" t="s">
        <v>255</v>
      </c>
      <c r="S176" s="297" t="s">
        <v>239</v>
      </c>
      <c r="T176" s="297" t="s">
        <v>239</v>
      </c>
      <c r="U176" s="297" t="s">
        <v>239</v>
      </c>
      <c r="V176" s="297" t="s">
        <v>1422</v>
      </c>
      <c r="W176" s="293"/>
      <c r="X176" s="293"/>
      <c r="Y176" s="379" t="s">
        <v>1494</v>
      </c>
      <c r="Z176" s="380"/>
    </row>
    <row r="177" spans="1:26" s="77" customFormat="1" ht="76.5" x14ac:dyDescent="0.2">
      <c r="A177" s="271">
        <v>169</v>
      </c>
      <c r="B177" s="293" t="s">
        <v>1071</v>
      </c>
      <c r="C177" s="293" t="s">
        <v>1072</v>
      </c>
      <c r="D177" s="293" t="s">
        <v>1104</v>
      </c>
      <c r="E177" s="293"/>
      <c r="F177" s="106">
        <f>K177*0.9%</f>
        <v>59.620194000000012</v>
      </c>
      <c r="G177" s="297" t="s">
        <v>387</v>
      </c>
      <c r="H177" s="293" t="s">
        <v>105</v>
      </c>
      <c r="I177" s="297" t="s">
        <v>58</v>
      </c>
      <c r="J177" s="293" t="s">
        <v>122</v>
      </c>
      <c r="K177" s="107">
        <v>6624.4660000000003</v>
      </c>
      <c r="L177" s="293" t="s">
        <v>124</v>
      </c>
      <c r="M177" s="297" t="s">
        <v>342</v>
      </c>
      <c r="N177" s="107">
        <v>0</v>
      </c>
      <c r="O177" s="297" t="s">
        <v>340</v>
      </c>
      <c r="P177" s="107">
        <v>0</v>
      </c>
      <c r="Q177" s="297" t="s">
        <v>101</v>
      </c>
      <c r="R177" s="297" t="s">
        <v>245</v>
      </c>
      <c r="S177" s="293" t="s">
        <v>238</v>
      </c>
      <c r="T177" s="293" t="s">
        <v>239</v>
      </c>
      <c r="U177" s="297" t="s">
        <v>239</v>
      </c>
      <c r="V177" s="297" t="s">
        <v>1103</v>
      </c>
      <c r="W177" s="293" t="s">
        <v>1496</v>
      </c>
      <c r="X177" s="297" t="s">
        <v>1497</v>
      </c>
      <c r="Y177" s="297" t="s">
        <v>1103</v>
      </c>
      <c r="Z177" s="293" t="s">
        <v>147</v>
      </c>
    </row>
    <row r="178" spans="1:26" s="303" customFormat="1" ht="102" x14ac:dyDescent="0.2">
      <c r="A178" s="279">
        <v>170</v>
      </c>
      <c r="B178" s="293" t="s">
        <v>1343</v>
      </c>
      <c r="C178" s="293" t="s">
        <v>992</v>
      </c>
      <c r="D178" s="293" t="s">
        <v>1317</v>
      </c>
      <c r="E178" s="293">
        <v>3</v>
      </c>
      <c r="F178" s="106">
        <f>K178*0.9%</f>
        <v>20.695500000000003</v>
      </c>
      <c r="G178" s="293" t="s">
        <v>34</v>
      </c>
      <c r="H178" s="293" t="s">
        <v>549</v>
      </c>
      <c r="I178" s="297" t="s">
        <v>58</v>
      </c>
      <c r="J178" s="293">
        <v>2025</v>
      </c>
      <c r="K178" s="107">
        <v>2299.5</v>
      </c>
      <c r="L178" s="107">
        <v>0</v>
      </c>
      <c r="M178" s="293" t="s">
        <v>124</v>
      </c>
      <c r="N178" s="297" t="s">
        <v>342</v>
      </c>
      <c r="O178" s="107">
        <v>0</v>
      </c>
      <c r="P178" s="297" t="s">
        <v>918</v>
      </c>
      <c r="Q178" s="107">
        <v>0</v>
      </c>
      <c r="R178" s="297" t="s">
        <v>101</v>
      </c>
      <c r="S178" s="297" t="s">
        <v>245</v>
      </c>
      <c r="T178" s="293" t="s">
        <v>238</v>
      </c>
      <c r="U178" s="293" t="s">
        <v>239</v>
      </c>
      <c r="V178" s="146" t="s">
        <v>1316</v>
      </c>
      <c r="W178" s="293" t="s">
        <v>1500</v>
      </c>
      <c r="X178" s="297" t="s">
        <v>1501</v>
      </c>
      <c r="Y178" s="146" t="s">
        <v>1316</v>
      </c>
      <c r="Z178" s="293" t="s">
        <v>147</v>
      </c>
    </row>
    <row r="179" spans="1:26" s="303" customFormat="1" ht="25.5" x14ac:dyDescent="0.2">
      <c r="A179" s="333">
        <v>171</v>
      </c>
      <c r="B179" s="333" t="s">
        <v>1073</v>
      </c>
      <c r="C179" s="331" t="s">
        <v>1135</v>
      </c>
      <c r="D179" s="331"/>
      <c r="E179" s="331"/>
      <c r="F179" s="106">
        <f t="shared" ref="F179" si="13">K179*0.9%</f>
        <v>6.2217000000000002</v>
      </c>
      <c r="G179" s="331" t="s">
        <v>38</v>
      </c>
      <c r="H179" s="331" t="s">
        <v>105</v>
      </c>
      <c r="I179" s="331"/>
      <c r="J179" s="331">
        <v>2025</v>
      </c>
      <c r="K179" s="107">
        <v>691.3</v>
      </c>
      <c r="L179" s="107">
        <v>0</v>
      </c>
      <c r="M179" s="331" t="s">
        <v>124</v>
      </c>
      <c r="N179" s="332" t="s">
        <v>342</v>
      </c>
      <c r="O179" s="107">
        <v>0</v>
      </c>
      <c r="P179" s="332" t="s">
        <v>340</v>
      </c>
      <c r="Q179" s="107">
        <v>0</v>
      </c>
      <c r="R179" s="332" t="s">
        <v>101</v>
      </c>
      <c r="S179" s="332" t="s">
        <v>245</v>
      </c>
      <c r="T179" s="331" t="s">
        <v>238</v>
      </c>
      <c r="U179" s="331"/>
      <c r="V179" s="332" t="s">
        <v>1472</v>
      </c>
      <c r="W179" s="331"/>
      <c r="X179" s="332"/>
      <c r="Y179" s="330"/>
      <c r="Z179" s="331" t="s">
        <v>147</v>
      </c>
    </row>
  </sheetData>
  <autoFilter ref="A5:Z174"/>
  <mergeCells count="68">
    <mergeCell ref="Z90:AA90"/>
    <mergeCell ref="Y80:Z80"/>
    <mergeCell ref="Z110:AA110"/>
    <mergeCell ref="A93:Z93"/>
    <mergeCell ref="Z105:AA105"/>
    <mergeCell ref="Z106:AA106"/>
    <mergeCell ref="Z107:AA107"/>
    <mergeCell ref="Z108:AA108"/>
    <mergeCell ref="Z115:AA115"/>
    <mergeCell ref="Z121:AA121"/>
    <mergeCell ref="Z122:AA122"/>
    <mergeCell ref="Z123:AA123"/>
    <mergeCell ref="Z124:AA124"/>
    <mergeCell ref="Z125:AA125"/>
    <mergeCell ref="Z126:AA126"/>
    <mergeCell ref="Z63:AA63"/>
    <mergeCell ref="Z64:AA64"/>
    <mergeCell ref="Z76:AA76"/>
    <mergeCell ref="Z77:AA77"/>
    <mergeCell ref="Z66:AA66"/>
    <mergeCell ref="Z67:AA67"/>
    <mergeCell ref="Z65:AA65"/>
    <mergeCell ref="Z68:AA68"/>
    <mergeCell ref="Z69:AA69"/>
    <mergeCell ref="Z72:AA72"/>
    <mergeCell ref="Z70:AA70"/>
    <mergeCell ref="Z71:AA71"/>
    <mergeCell ref="Z73:AA73"/>
    <mergeCell ref="Y75:Z75"/>
    <mergeCell ref="Z89:AA89"/>
    <mergeCell ref="A2:A4"/>
    <mergeCell ref="G2:G4"/>
    <mergeCell ref="H2:H4"/>
    <mergeCell ref="I2:I4"/>
    <mergeCell ref="J2:J4"/>
    <mergeCell ref="C3:C4"/>
    <mergeCell ref="C2:D2"/>
    <mergeCell ref="D3:D4"/>
    <mergeCell ref="E2:E4"/>
    <mergeCell ref="F2:F4"/>
    <mergeCell ref="Z62:AA62"/>
    <mergeCell ref="A1:Z1"/>
    <mergeCell ref="N2:Q2"/>
    <mergeCell ref="N3:O3"/>
    <mergeCell ref="P3:Q3"/>
    <mergeCell ref="R2:U2"/>
    <mergeCell ref="R3:S3"/>
    <mergeCell ref="T3:T4"/>
    <mergeCell ref="U3:U4"/>
    <mergeCell ref="Z2:Z4"/>
    <mergeCell ref="Y2:Y4"/>
    <mergeCell ref="X2:X4"/>
    <mergeCell ref="W2:W4"/>
    <mergeCell ref="V2:V4"/>
    <mergeCell ref="K2:M3"/>
    <mergeCell ref="B2:B4"/>
    <mergeCell ref="AD88:AE88"/>
    <mergeCell ref="Z88:AA88"/>
    <mergeCell ref="AD89:AE89"/>
    <mergeCell ref="Z118:AA118"/>
    <mergeCell ref="Z119:AA119"/>
    <mergeCell ref="Z120:AA120"/>
    <mergeCell ref="Z137:AA137"/>
    <mergeCell ref="Z138:AA138"/>
    <mergeCell ref="Y176:Z176"/>
    <mergeCell ref="Y153:Z153"/>
    <mergeCell ref="Y156:Z156"/>
    <mergeCell ref="Y149:Z149"/>
  </mergeCells>
  <dataValidations disablePrompts="1" count="1">
    <dataValidation showInputMessage="1" showErrorMessage="1" errorTitle="Input error" error="Value is not in list." promptTitle="Language" prompt="Русский" sqref="C24:D24 D25:D28 D36 C62">
      <formula1>" "</formula1>
    </dataValidation>
  </dataValidations>
  <hyperlinks>
    <hyperlink ref="X61" r:id="rId1" display="https://egrp365.org/reestr?egrp=86:04:0000018:1123"/>
    <hyperlink ref="B148" r:id="rId2"/>
    <hyperlink ref="X160" r:id="rId3" display="https://egrp365.org/reestr?egrp=86:04:0000003:4919"/>
    <hyperlink ref="X161" r:id="rId4" display="https://egrp365.org/reestr?egrp=86:04:0000003:4919"/>
    <hyperlink ref="X171" r:id="rId5" display="https://egrp365.org/reestr?egrp=86:04:0000002:13"/>
  </hyperlinks>
  <pageMargins left="0" right="0" top="0" bottom="0" header="0" footer="0"/>
  <pageSetup paperSize="9" scale="33" fitToHeight="0"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Планируемые</vt:lpstr>
      <vt:lpstr>Реализуемые</vt:lpstr>
      <vt:lpstr> Реализованные</vt:lpstr>
      <vt:lpstr>' Реализованные'!Заголовки_для_печати</vt:lpstr>
      <vt:lpstr>' Реализованные'!Область_печати</vt:lpstr>
      <vt:lpstr>Планируемые!Область_печати</vt:lpstr>
      <vt:lpstr>Реализуемые!Область_печати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Матвиенко Анастасия Дмитриевна</dc:creator>
  <cp:lastModifiedBy>Матвиенко Анастасия Дмитриевна</cp:lastModifiedBy>
  <cp:lastPrinted>2026-04-03T10:20:01Z</cp:lastPrinted>
  <dcterms:created xsi:type="dcterms:W3CDTF">2022-02-08T15:33:40Z</dcterms:created>
  <dcterms:modified xsi:type="dcterms:W3CDTF">2026-04-06T06:02:31Z</dcterms:modified>
</cp:coreProperties>
</file>